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tabRatio="924" firstSheet="4" activeTab="7"/>
  </bookViews>
  <sheets>
    <sheet name="PROGRAM INVESTITII" sheetId="1" r:id="rId1"/>
    <sheet name="Proiect buget general" sheetId="2" r:id="rId2"/>
    <sheet name="Proiect buget local pe total" sheetId="3" r:id="rId3"/>
    <sheet name="Pr buget local pe institutii" sheetId="4" r:id="rId4"/>
    <sheet name="Pr buget local Invatamant" sheetId="5" r:id="rId5"/>
    <sheet name="Proiect buget venituri proprii" sheetId="6" r:id="rId6"/>
    <sheet name="Pr buget venituri proprii insti" sheetId="7" r:id="rId7"/>
    <sheet name="Proiect buget imprumut" sheetId="8" r:id="rId8"/>
  </sheets>
  <definedNames>
    <definedName name="_xlnm._FilterDatabase" localSheetId="3" hidden="1">'Pr buget local pe institutii'!$A$240:$D$251</definedName>
  </definedNames>
  <calcPr fullCalcOnLoad="1"/>
</workbook>
</file>

<file path=xl/sharedStrings.xml><?xml version="1.0" encoding="utf-8"?>
<sst xmlns="http://schemas.openxmlformats.org/spreadsheetml/2006/main" count="1459" uniqueCount="780">
  <si>
    <t>ROMANIA</t>
  </si>
  <si>
    <t>JUDETUL VRANCEA</t>
  </si>
  <si>
    <t>MUNICIPIUL FOCSANI</t>
  </si>
  <si>
    <t>PRIMARIA</t>
  </si>
  <si>
    <t>MII LEI</t>
  </si>
  <si>
    <t>VENITURI</t>
  </si>
  <si>
    <t>Venituri din care:</t>
  </si>
  <si>
    <t>Venituri operationale</t>
  </si>
  <si>
    <t>Venituri de capital</t>
  </si>
  <si>
    <t>Impozite si taxe locale ai alte venituri proprii</t>
  </si>
  <si>
    <t>Cote defalcate din impozitul pe venit</t>
  </si>
  <si>
    <t>Sume alocate din cotele defalcate din impozitul pe venit</t>
  </si>
  <si>
    <t xml:space="preserve">Sume defalcate din TVA pentru echilibrarea bugetului </t>
  </si>
  <si>
    <t>Subventii de la bugetul de stat pentru sanatate</t>
  </si>
  <si>
    <t>Subventii de la bugetul de stat pentru incalzirea locuintelor cu comnbustibili solizi</t>
  </si>
  <si>
    <t>Subventii de la bugetul de stat pentru finantarea proiectelor europene</t>
  </si>
  <si>
    <t>Sume primite de la UE</t>
  </si>
  <si>
    <t>Vrasaminte din sectiunea de functionare la sectiunea de dezvoltare</t>
  </si>
  <si>
    <t>TOTAL</t>
  </si>
  <si>
    <t>CHELTUIELI</t>
  </si>
  <si>
    <t>Cheltuieli din care:</t>
  </si>
  <si>
    <t>Sectiunea de functionare</t>
  </si>
  <si>
    <t>Sectiunea de dezvoltare</t>
  </si>
  <si>
    <t>TOTAL din care:</t>
  </si>
  <si>
    <t>PRIMARIE</t>
  </si>
  <si>
    <t>Cap. 51.02 Autoritati publice</t>
  </si>
  <si>
    <t>salarii</t>
  </si>
  <si>
    <t>bunuri si servicii</t>
  </si>
  <si>
    <t>asistenta sociala</t>
  </si>
  <si>
    <t>Cap.54.02 Alte servicii publice generale</t>
  </si>
  <si>
    <t>transferuri catre Serviciul de evidenta a persoanelor</t>
  </si>
  <si>
    <t>cofinantare proiecte initiate de ONG</t>
  </si>
  <si>
    <t>fond de rezerva</t>
  </si>
  <si>
    <t>Cap. 55.02 Dobanzi</t>
  </si>
  <si>
    <t>Cap.61.02 Ordine publica</t>
  </si>
  <si>
    <t>transferuri catre Politia locala</t>
  </si>
  <si>
    <t>protectie civila - bunuri si servicii</t>
  </si>
  <si>
    <t>Cap. 65.02 Invatamant</t>
  </si>
  <si>
    <t>Cap.66.02 Sanatate</t>
  </si>
  <si>
    <t>Cabinete medicale</t>
  </si>
  <si>
    <t>Cp.67.02 Cultura, recreere si religie</t>
  </si>
  <si>
    <t>Proiecte cu finantare externa nerambursabila( BL = 128, BS+UE=6909)</t>
  </si>
  <si>
    <t>organizarea unor manifestari culturale</t>
  </si>
  <si>
    <t>proiecte Consiliul Local al Tinerilor</t>
  </si>
  <si>
    <t>cofinantare proiecte religie</t>
  </si>
  <si>
    <t>transferuri catre unitatile de cultura</t>
  </si>
  <si>
    <t>Teatru</t>
  </si>
  <si>
    <t>Ans folcloric Tara Vrancei</t>
  </si>
  <si>
    <t>Pastorala</t>
  </si>
  <si>
    <t>Ateneu</t>
  </si>
  <si>
    <t>transferuri catre unitatile sportive</t>
  </si>
  <si>
    <t>investitii din care:</t>
  </si>
  <si>
    <t>Lucrari in continuare din care:</t>
  </si>
  <si>
    <t>Cap. 68.02 Asigurari si asistenta sociala</t>
  </si>
  <si>
    <t>transferuri catre Caminul de batrani</t>
  </si>
  <si>
    <t>Cap. 70.02 Locuinte, servicii dezvoltare publica</t>
  </si>
  <si>
    <t>iluminat public</t>
  </si>
  <si>
    <t>intretinere fond locativ</t>
  </si>
  <si>
    <t>PUG</t>
  </si>
  <si>
    <t>studii topo si geo</t>
  </si>
  <si>
    <t>expertize tehnice</t>
  </si>
  <si>
    <t>Audit energetic post executie blocuri reabilitate</t>
  </si>
  <si>
    <t>Documentatie racordare interioara blocuri ANL</t>
  </si>
  <si>
    <t>Cap 80.02 Alte servicii economice generale</t>
  </si>
  <si>
    <t>bunuri si servicii- constituire fond inlocuire - proiecte europene</t>
  </si>
  <si>
    <t>pentru Retehnologizare sistem termic centralizat</t>
  </si>
  <si>
    <t xml:space="preserve">pentru Reabilitarea sistemului de apa si canalizare </t>
  </si>
  <si>
    <t>reambursari rate imprumut</t>
  </si>
  <si>
    <t xml:space="preserve">obligatiuni municipale </t>
  </si>
  <si>
    <t>Cap. 81.02 Combustibili si energie</t>
  </si>
  <si>
    <t>bunuri si servicii -c-val casari mijloace fixe</t>
  </si>
  <si>
    <t>subventie energie termica</t>
  </si>
  <si>
    <t>ajutoare pentru incalzirea locuintelor</t>
  </si>
  <si>
    <t>Lucrari noi</t>
  </si>
  <si>
    <t>cap.74.02 Protectia mediului</t>
  </si>
  <si>
    <t>Proiecte cu finantare externa nerambursabila</t>
  </si>
  <si>
    <t>reabilitarea sistemului de apa si canalizare - contributie</t>
  </si>
  <si>
    <t xml:space="preserve">Cap.84.02 Transporturi </t>
  </si>
  <si>
    <t xml:space="preserve">SERVICIUL VOLUNTAR PENTRU </t>
  </si>
  <si>
    <t>SITUATII DE URGENTA</t>
  </si>
  <si>
    <t>bunuri si servicii din care:</t>
  </si>
  <si>
    <t>situatii de urgenta</t>
  </si>
  <si>
    <t>investitii</t>
  </si>
  <si>
    <t xml:space="preserve">SERVICIUL PUBLIC LOCAL </t>
  </si>
  <si>
    <t>DE ASISTENTA SOCIALA</t>
  </si>
  <si>
    <t>Cap. 66.02 Sanatate</t>
  </si>
  <si>
    <t>Serviciul public de asistenta sociala</t>
  </si>
  <si>
    <t>contributie finantare doua adaposturi de noapte</t>
  </si>
  <si>
    <t>Drepturi persoane cu handicap</t>
  </si>
  <si>
    <t>salarii insotitori persoane cu handicap</t>
  </si>
  <si>
    <t>indemnizatii persoane cu handicap</t>
  </si>
  <si>
    <t>gratuitati insotitori si persoane cu handicap pe transportul urban</t>
  </si>
  <si>
    <t>Persoane in varsta</t>
  </si>
  <si>
    <t>gratuitati  pensionari pe transportul urban</t>
  </si>
  <si>
    <t xml:space="preserve">Alte categorii de persoane </t>
  </si>
  <si>
    <t>gratuitati revolutionari, veterani de razboi, fosti detinuti politici pe transportul urban</t>
  </si>
  <si>
    <t>Ajutoare sociale</t>
  </si>
  <si>
    <t>venitul minim garantat</t>
  </si>
  <si>
    <t>ajutoare de urgenta</t>
  </si>
  <si>
    <t>ajutoare incalzirea locuintelor cu combustibili solid</t>
  </si>
  <si>
    <t>CENTRU DE TRANSFUZII SANGUINE</t>
  </si>
  <si>
    <t>gratuitate donatori pe transportul urban</t>
  </si>
  <si>
    <t>CANTINA DE AJUTOR SOCIAL</t>
  </si>
  <si>
    <t>hrana</t>
  </si>
  <si>
    <t>DIRECTIA DE DEZVOLTARE SERVICII PUBLICE</t>
  </si>
  <si>
    <t>Cap.67.02 Cultura, recreere si religie</t>
  </si>
  <si>
    <t>Intretinere gradini publice, parcuri, zone verzi, baze sportive si de agrement</t>
  </si>
  <si>
    <t>materiale din care:</t>
  </si>
  <si>
    <t>materiale dendrologice, ingrasaminte, materiale si servicii</t>
  </si>
  <si>
    <t>unelte gradinarit</t>
  </si>
  <si>
    <t>echipament protectie</t>
  </si>
  <si>
    <t>taiat , toaletat arbori</t>
  </si>
  <si>
    <t>costuri utilaje ( carburanti, piese, chirie, asigurari)</t>
  </si>
  <si>
    <t>reabilitare monumente istorice</t>
  </si>
  <si>
    <t>utilitati sere, udat spatii verzi</t>
  </si>
  <si>
    <t>alte cheltuieli intretinere</t>
  </si>
  <si>
    <t>Dotari:</t>
  </si>
  <si>
    <t>materiale intretinere iluminat</t>
  </si>
  <si>
    <t>alte cheltuieli</t>
  </si>
  <si>
    <t xml:space="preserve">salarii </t>
  </si>
  <si>
    <t xml:space="preserve">intretinere parc auto ( carburanti, piese schimb, reparatii, asigurari) </t>
  </si>
  <si>
    <t>prestari servicii paza</t>
  </si>
  <si>
    <t>cheltuieli adapost caini</t>
  </si>
  <si>
    <t>materiale intretinere mobilier urban</t>
  </si>
  <si>
    <t>servicii neutralizare cadavre</t>
  </si>
  <si>
    <t>echipamente de protectie</t>
  </si>
  <si>
    <t>unelte scule, mobilier urban etc</t>
  </si>
  <si>
    <t>chirie sediu</t>
  </si>
  <si>
    <t>alte cheltuieli de functionare(utilitati, pregatire profesionala, protectia muncii)</t>
  </si>
  <si>
    <t>amenajare oraselul copiilor, materiale de sarbatori, alte actiuni</t>
  </si>
  <si>
    <t>Cap.74.02 Protectia mediului</t>
  </si>
  <si>
    <t>salubritate</t>
  </si>
  <si>
    <t>curatenia orasului (maturat, transport gunoi, utilaje)</t>
  </si>
  <si>
    <t>desinsectie si deratizare</t>
  </si>
  <si>
    <t xml:space="preserve">alte cheltuieli de intretinere </t>
  </si>
  <si>
    <t>strazi</t>
  </si>
  <si>
    <t>intretinere semafoare</t>
  </si>
  <si>
    <t>marcaje rutiere</t>
  </si>
  <si>
    <t>indicatoare rutiere</t>
  </si>
  <si>
    <t>reparatii strazi</t>
  </si>
  <si>
    <t>INVATAMANT</t>
  </si>
  <si>
    <t>utilitati</t>
  </si>
  <si>
    <t>reparatii curente</t>
  </si>
  <si>
    <t>ajutoare sociale</t>
  </si>
  <si>
    <t>gratuitate elevi transport urban</t>
  </si>
  <si>
    <t>competitii sportive</t>
  </si>
  <si>
    <t>burse</t>
  </si>
  <si>
    <t>Alte cheltuieli</t>
  </si>
  <si>
    <t>A</t>
  </si>
  <si>
    <t>B</t>
  </si>
  <si>
    <t>C</t>
  </si>
  <si>
    <t>D</t>
  </si>
  <si>
    <t>mii lei</t>
  </si>
  <si>
    <t>Cod  rând</t>
  </si>
  <si>
    <t>D E NU M I R E A     I N D I C A T O R I L O R</t>
  </si>
  <si>
    <t>Cod indicator</t>
  </si>
  <si>
    <t>TOTAL VENITURI (I+II)</t>
  </si>
  <si>
    <t>I</t>
  </si>
  <si>
    <t>VENITURI OPERATIONALE  (A+B+C)</t>
  </si>
  <si>
    <t>Venituri proprii (a+67)</t>
  </si>
  <si>
    <t>a</t>
  </si>
  <si>
    <t>a1</t>
  </si>
  <si>
    <t>VENITURI FISCALE</t>
  </si>
  <si>
    <t>IMPOZITUL PE PROFIT</t>
  </si>
  <si>
    <t>Impozit pe venit din transfer proprietati imobiliare</t>
  </si>
  <si>
    <t>COTE SI SUME DEFALCATE DIN IMPOZITUL PE VENIT</t>
  </si>
  <si>
    <t>04.02.01</t>
  </si>
  <si>
    <t>04.02.04</t>
  </si>
  <si>
    <t>ALTE IMPOZITE PE VENIT, PROFIT SI CASTIGURI DIN CAPITAL</t>
  </si>
  <si>
    <t>05.02</t>
  </si>
  <si>
    <t>IMPOZITE SI TAXE PE PROPRIETATE</t>
  </si>
  <si>
    <t>07.02</t>
  </si>
  <si>
    <t>Impozit pe cladiri</t>
  </si>
  <si>
    <t>07.02.01</t>
  </si>
  <si>
    <t>fizice</t>
  </si>
  <si>
    <t>01</t>
  </si>
  <si>
    <t>juridice</t>
  </si>
  <si>
    <t>02</t>
  </si>
  <si>
    <t>Impozit pe terenuri</t>
  </si>
  <si>
    <t>07.02.02</t>
  </si>
  <si>
    <t>Impozit teren extravilan</t>
  </si>
  <si>
    <t>03</t>
  </si>
  <si>
    <t>Taxe judiciare de timbru, taxe timbru activ.notariala si alte taxe de timbru</t>
  </si>
  <si>
    <t>07.02.03</t>
  </si>
  <si>
    <t>Alte impozite şi taxe de la populaţie</t>
  </si>
  <si>
    <t>07.02.50</t>
  </si>
  <si>
    <t>IMPOZITE SI TAXE PE BUNURI SI SERVICII</t>
  </si>
  <si>
    <t>Alte impozite si taxe generale pe bunuri si servicii</t>
  </si>
  <si>
    <t>12.02</t>
  </si>
  <si>
    <t>Taxe hoteliere</t>
  </si>
  <si>
    <t>12.02.07</t>
  </si>
  <si>
    <t>Taxe pe servicii specifice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</si>
  <si>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</si>
  <si>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</si>
  <si>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</si>
  <si>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</si>
  <si>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</si>
  <si>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desf.activitatii</t>
  </si>
  <si>
    <t>16.02</t>
  </si>
  <si>
    <t>Impozit pe mijloacele de transport</t>
  </si>
  <si>
    <t>16.02.02</t>
  </si>
  <si>
    <t>Taxe si tarife pt. eliberarea de licente si autorizatii de functionare</t>
  </si>
  <si>
    <t>16.02.03</t>
  </si>
  <si>
    <t>Alte taxe pe utilizarea bunurilor, autorizarea utilizarii bunurilor sau pe desf.activ.</t>
  </si>
  <si>
    <t>16.02.50</t>
  </si>
  <si>
    <t>ALTE IMPOZITE SI TAXE FISCALE</t>
  </si>
  <si>
    <t>18.02.50</t>
  </si>
  <si>
    <t>a2</t>
  </si>
  <si>
    <t>VENITURI NEFISCALE</t>
  </si>
  <si>
    <t>VENITURI DIN PROPRIETATE</t>
  </si>
  <si>
    <t>30.02</t>
  </si>
  <si>
    <t>30.02.03</t>
  </si>
  <si>
    <t>Venituri din concesiuni si inchirieri</t>
  </si>
  <si>
    <t>30.02.05</t>
  </si>
  <si>
    <t>Venituri din dividende</t>
  </si>
  <si>
    <t>30.02.08</t>
  </si>
  <si>
    <t>Venituri din dobanzi</t>
  </si>
  <si>
    <t>31.02.03</t>
  </si>
  <si>
    <t>VANZARI DE BUNURI SI SERVICII</t>
  </si>
  <si>
    <t>Venituri din prestari servicii si alte activitati</t>
  </si>
  <si>
    <t>33.02</t>
  </si>
  <si>
    <t>Venituri din prestari servicii</t>
  </si>
  <si>
    <t>33.02.08</t>
  </si>
  <si>
    <t>Contrbutia parintilor pentru intretinerea copiilor in crese</t>
  </si>
  <si>
    <t>33.02.10</t>
  </si>
  <si>
    <t>Contrbutia persoanelor beneficiare ale cantinelor de ajutor social</t>
  </si>
  <si>
    <t>33.02.12</t>
  </si>
  <si>
    <t xml:space="preserve">Venituri din recuperarea cheltuielilor de judecată, imputaţii şi despăgubiri  </t>
  </si>
  <si>
    <t>33.02.28</t>
  </si>
  <si>
    <t>Alte venituri din prestari servicii si alte activitati</t>
  </si>
  <si>
    <t>33.02.50</t>
  </si>
  <si>
    <t>Venituri din taxe administrative, eliberari permise</t>
  </si>
  <si>
    <t>34.02</t>
  </si>
  <si>
    <t>Taxe extrajudiciare de timbru</t>
  </si>
  <si>
    <t>34.02.02</t>
  </si>
  <si>
    <t>Amenzi, penalitati si confiscari</t>
  </si>
  <si>
    <t>35.02</t>
  </si>
  <si>
    <t>Venituri din amenzi si alte sanctiuni aplicate potrivit dispozitiilor legale</t>
  </si>
  <si>
    <t>35.02.01</t>
  </si>
  <si>
    <t>Alte amenzi, penalitati si confiscari</t>
  </si>
  <si>
    <t>35.02.50</t>
  </si>
  <si>
    <t>Diverse venituri</t>
  </si>
  <si>
    <t>36.02</t>
  </si>
  <si>
    <t>Alte venituri</t>
  </si>
  <si>
    <t>36.02.50</t>
  </si>
  <si>
    <t>Transferuri voluntare, altele decat subventiile</t>
  </si>
  <si>
    <t>37.02</t>
  </si>
  <si>
    <t>II. SUME DEFALCATE DIN TVA</t>
  </si>
  <si>
    <t>11.02</t>
  </si>
  <si>
    <t>11.02.02</t>
  </si>
  <si>
    <t>Sume defalcate din TVA pt.echilibrarea bugetelor locale</t>
  </si>
  <si>
    <t>11.02.06</t>
  </si>
  <si>
    <t>III. SUBVENTII CURENTE</t>
  </si>
  <si>
    <t>SUBVENTII DE LA BUGETUL DE STAT</t>
  </si>
  <si>
    <t>42.02</t>
  </si>
  <si>
    <t>pentru sanatate</t>
  </si>
  <si>
    <t>acordarea de ajutoare pentru incalzirea locuintelor cu comb solid</t>
  </si>
  <si>
    <t>SUBVENTII DE LA ALTE ADMINISTRATII</t>
  </si>
  <si>
    <t>43.02</t>
  </si>
  <si>
    <t>43.02.04</t>
  </si>
  <si>
    <t>VENITURI DE CAPITAL  - TOTAL</t>
  </si>
  <si>
    <t>VENITURI DIN VALORIFICAREA UNOR BUNURI</t>
  </si>
  <si>
    <t>39,02</t>
  </si>
  <si>
    <t>Venituri din valorificarea unor bunuri ale institutiilor publice</t>
  </si>
  <si>
    <t>39,02,01</t>
  </si>
  <si>
    <t>Venituri din vanzarea locuintelor construite din fondurile statului</t>
  </si>
  <si>
    <t>39,02,03</t>
  </si>
  <si>
    <t>Venituri din privatizare</t>
  </si>
  <si>
    <t>39,02,04</t>
  </si>
  <si>
    <t>Venituri din vanzarea unor bunuri apartinand domeniului privat al statului</t>
  </si>
  <si>
    <t>39,02,07</t>
  </si>
  <si>
    <t>SUBVENTII PENTRU INVESTITII</t>
  </si>
  <si>
    <t>sume BS cofinantare proiecte UE</t>
  </si>
  <si>
    <t>Autorităţi publice</t>
  </si>
  <si>
    <t>_cheltuieli de personal</t>
  </si>
  <si>
    <t>10</t>
  </si>
  <si>
    <t>_bunuri si servicii</t>
  </si>
  <si>
    <t>_cheltuieli de capital</t>
  </si>
  <si>
    <t>alte transferuri</t>
  </si>
  <si>
    <t>plati ani precedenti</t>
  </si>
  <si>
    <t>x</t>
  </si>
  <si>
    <t>*Autoritati executive</t>
  </si>
  <si>
    <t>51.02.01.03</t>
  </si>
  <si>
    <t>Alte servicii publice generale</t>
  </si>
  <si>
    <t>_fond rezerva</t>
  </si>
  <si>
    <t>50</t>
  </si>
  <si>
    <t>_transferuri intre unitati ale adm.publice</t>
  </si>
  <si>
    <t>_alte transferuri</t>
  </si>
  <si>
    <t>_operatiuni financiare</t>
  </si>
  <si>
    <t>rambursari de credite externe din fd.gar</t>
  </si>
  <si>
    <t>81.01.02</t>
  </si>
  <si>
    <t>*Fond de rezerva bugetara</t>
  </si>
  <si>
    <t>54.02.05</t>
  </si>
  <si>
    <t>*Fond pt.garantarea impr.externe</t>
  </si>
  <si>
    <t>54.02.07</t>
  </si>
  <si>
    <t>*Servicii publice de evidenta a pers.</t>
  </si>
  <si>
    <t>54.02.10</t>
  </si>
  <si>
    <t>*Alte servicii publice generale</t>
  </si>
  <si>
    <t>54.02.50</t>
  </si>
  <si>
    <t>Dobanzi</t>
  </si>
  <si>
    <t>_dobanzi</t>
  </si>
  <si>
    <t>30</t>
  </si>
  <si>
    <t xml:space="preserve">_dobanzi aferente datoriei publice interne </t>
  </si>
  <si>
    <t>30.01</t>
  </si>
  <si>
    <t>dob.afer.dat.publ.interne directe</t>
  </si>
  <si>
    <t>30.01.01</t>
  </si>
  <si>
    <t>dob.afer.creditelor interne garantate</t>
  </si>
  <si>
    <t>30.01.02</t>
  </si>
  <si>
    <t>_dobanzi aferente datoriei publice externe</t>
  </si>
  <si>
    <t>dob.afer.creditelor externe garantate</t>
  </si>
  <si>
    <t>_dob credite externe</t>
  </si>
  <si>
    <t>30,02,05</t>
  </si>
  <si>
    <t>E</t>
  </si>
  <si>
    <t>Ordine publica si siguranta nationala</t>
  </si>
  <si>
    <t>_transferuri intre unitati</t>
  </si>
  <si>
    <t>*Politia comunitara</t>
  </si>
  <si>
    <t>61.02.03.04</t>
  </si>
  <si>
    <t>*Protectia civila</t>
  </si>
  <si>
    <t>61.02.05</t>
  </si>
  <si>
    <t>F</t>
  </si>
  <si>
    <t>Învăţământ</t>
  </si>
  <si>
    <t>_asistenta sociala</t>
  </si>
  <si>
    <t>_alte cheltuieli</t>
  </si>
  <si>
    <t>fond ext nerambursabil</t>
  </si>
  <si>
    <t>G</t>
  </si>
  <si>
    <t>Sanatate</t>
  </si>
  <si>
    <t>*Alte institutii si actiuni sanitare</t>
  </si>
  <si>
    <t>66.02.50.50</t>
  </si>
  <si>
    <t>H</t>
  </si>
  <si>
    <t xml:space="preserve">Cultură, recreere si religie </t>
  </si>
  <si>
    <t>*Institutii publice de spectacole</t>
  </si>
  <si>
    <t>67.02.03.04</t>
  </si>
  <si>
    <t>*Case de cultura</t>
  </si>
  <si>
    <t>67.02.03.06</t>
  </si>
  <si>
    <t>*Alte servicii culturale</t>
  </si>
  <si>
    <t>67.02.03.30</t>
  </si>
  <si>
    <t>*Sport</t>
  </si>
  <si>
    <t>67.02.05.01</t>
  </si>
  <si>
    <t>*Tineret</t>
  </si>
  <si>
    <t>67.02.05.02</t>
  </si>
  <si>
    <t>*Intretinere gradini publice, parcuri</t>
  </si>
  <si>
    <t>67.02.05.03</t>
  </si>
  <si>
    <t>*Alte servicii in dom.culturii, recreer</t>
  </si>
  <si>
    <t>67.02.50</t>
  </si>
  <si>
    <t>Asigurari si asistenţă socială</t>
  </si>
  <si>
    <t>*Asistenta acordata pers.in varsta</t>
  </si>
  <si>
    <t>68.02.04</t>
  </si>
  <si>
    <t>*Asistenta soc.in caz de invaliditate</t>
  </si>
  <si>
    <t>68.02.05.02</t>
  </si>
  <si>
    <t>*Crese</t>
  </si>
  <si>
    <t>68.02.11</t>
  </si>
  <si>
    <t>*Ajutor social</t>
  </si>
  <si>
    <t>68.02.15.01</t>
  </si>
  <si>
    <t>*Cantine de ajutor social</t>
  </si>
  <si>
    <t>68.02.15.02</t>
  </si>
  <si>
    <t>*Alte cheltuieli in dom. Asigurarilor</t>
  </si>
  <si>
    <t>68.02.50</t>
  </si>
  <si>
    <t>J</t>
  </si>
  <si>
    <t>Locuinte, servicii si dezv.publica</t>
  </si>
  <si>
    <t>capital social</t>
  </si>
  <si>
    <t>*Alte chelt.in dom.locuintelor</t>
  </si>
  <si>
    <t>70.02.03.30</t>
  </si>
  <si>
    <t>*Alimentare cu apa</t>
  </si>
  <si>
    <t>70.02.05.01</t>
  </si>
  <si>
    <t>*Iluminat public</t>
  </si>
  <si>
    <t>70.02.06</t>
  </si>
  <si>
    <t>*Alimentare cu gaze naturale</t>
  </si>
  <si>
    <t>70.02.07</t>
  </si>
  <si>
    <t>Alte servicii in dom.loc,serv.si dezv</t>
  </si>
  <si>
    <t>70.02.50</t>
  </si>
  <si>
    <t>K</t>
  </si>
  <si>
    <t>Protectia mediului</t>
  </si>
  <si>
    <t>*Salubritate</t>
  </si>
  <si>
    <t>74.02.05.01</t>
  </si>
  <si>
    <t>*Canalizarea si tratarea apelor reziduale</t>
  </si>
  <si>
    <t>74.02.06</t>
  </si>
  <si>
    <t>L</t>
  </si>
  <si>
    <t>Actiuni gen.economice, comerciale</t>
  </si>
  <si>
    <t>operatiuni financiare</t>
  </si>
  <si>
    <t>ramb credire externe</t>
  </si>
  <si>
    <t>81,01</t>
  </si>
  <si>
    <t>ramb.de credite afer.dat.publice ext.locale</t>
  </si>
  <si>
    <t>81.01.05</t>
  </si>
  <si>
    <t>ramb credite interne</t>
  </si>
  <si>
    <t>81,02</t>
  </si>
  <si>
    <t>ramb.de credite interne garantate</t>
  </si>
  <si>
    <t>81.02.01</t>
  </si>
  <si>
    <t>ramb.de credite afer.dat.publice int.locale</t>
  </si>
  <si>
    <t>81.02.05</t>
  </si>
  <si>
    <t>80,02,01,30</t>
  </si>
  <si>
    <t>M</t>
  </si>
  <si>
    <t>Combustibili si energie</t>
  </si>
  <si>
    <t xml:space="preserve">_subventii </t>
  </si>
  <si>
    <t>*Energie termica</t>
  </si>
  <si>
    <t>81.02.06</t>
  </si>
  <si>
    <t>O</t>
  </si>
  <si>
    <t>Transporturi</t>
  </si>
  <si>
    <t>*Transport in comun</t>
  </si>
  <si>
    <t>84.02.03.02</t>
  </si>
  <si>
    <t>*Strazi</t>
  </si>
  <si>
    <t>84.02.03.03</t>
  </si>
  <si>
    <t>_fond de rezerva</t>
  </si>
  <si>
    <t>participatii la capital social</t>
  </si>
  <si>
    <t>TOTAL CHELTUIELI</t>
  </si>
  <si>
    <t xml:space="preserve">_transferuri intre unitati ale adm.publice </t>
  </si>
  <si>
    <t>01,02,01</t>
  </si>
  <si>
    <t>03,02,18</t>
  </si>
  <si>
    <t>DETALIERE CHELTUIELI</t>
  </si>
  <si>
    <t>Sume defalcate din TVA pt.finantarea chelt.descentralizate la niv.municipiilor, etc SUME INCA NEREPARTIZATE DE CATRE D.G.F.P. VRANCEA</t>
  </si>
  <si>
    <t xml:space="preserve">           ROMÂNIA</t>
  </si>
  <si>
    <t xml:space="preserve">    JUDEŢUL VRANCEA</t>
  </si>
  <si>
    <t xml:space="preserve">  MUNICIPIUL FOCŞANI</t>
  </si>
  <si>
    <t xml:space="preserve">  DIRECTIA ECONOMICA</t>
  </si>
  <si>
    <t xml:space="preserve">  PROIECTUL BUGETULUI INSTITUTIILOR FINANTATE INTEGRAL/</t>
  </si>
  <si>
    <t>DENUMIRE INDICATORI</t>
  </si>
  <si>
    <t>Propuneri</t>
  </si>
  <si>
    <t>TOTAL VENITURI din care:</t>
  </si>
  <si>
    <t>Venituri proprii din care:</t>
  </si>
  <si>
    <t>Subventii de la bugetul local</t>
  </si>
  <si>
    <t>II</t>
  </si>
  <si>
    <t>TOTAL CHELTUIELI din care:</t>
  </si>
  <si>
    <t>Ordine publică</t>
  </si>
  <si>
    <t>Cultură, recreere, religie</t>
  </si>
  <si>
    <t>Asistenţă şi asigurări sociale</t>
  </si>
  <si>
    <t>III</t>
  </si>
  <si>
    <t>REPARTIZAREA CHELTUIELILOR PE SECŢIUNI:</t>
  </si>
  <si>
    <t>SECŢIUNEA DE FUNCŢIONARE</t>
  </si>
  <si>
    <t>Cheltuieli de personal</t>
  </si>
  <si>
    <t>Bunuri şi servicii</t>
  </si>
  <si>
    <t>Asistenţă socială</t>
  </si>
  <si>
    <t>b</t>
  </si>
  <si>
    <t>SECŢIUNEA DE DEZVOLTARE</t>
  </si>
  <si>
    <t>Active financiare</t>
  </si>
  <si>
    <t>PRIMAR,</t>
  </si>
  <si>
    <t>Ing. Decebal Bacinschi</t>
  </si>
  <si>
    <t>Director executiv,</t>
  </si>
  <si>
    <t>REPARTIZAT PE INSTITUTII</t>
  </si>
  <si>
    <t>REPARTIZAREA CHELTUIELILOR PE INSTITUŢII:</t>
  </si>
  <si>
    <t>SERVICIUL DE EVIDENTA A PERSOANELOR</t>
  </si>
  <si>
    <t>Venituri totale din care:</t>
  </si>
  <si>
    <t>VENITURI PROPRII</t>
  </si>
  <si>
    <t>SUBVENTII</t>
  </si>
  <si>
    <t>Cheltuieli totale din care:</t>
  </si>
  <si>
    <t>POLITIA LOCALA</t>
  </si>
  <si>
    <t>TEATRUL MUNICIPAL</t>
  </si>
  <si>
    <t>IV</t>
  </si>
  <si>
    <t>ANSAMBLUL FOLCLORIC TARA VRANCEI</t>
  </si>
  <si>
    <t>V</t>
  </si>
  <si>
    <t>FORMATIA CORALA TRADITIONALA PASTORALA</t>
  </si>
  <si>
    <t>VI</t>
  </si>
  <si>
    <t>ATENEUL POPULAR MR GH PASTIA</t>
  </si>
  <si>
    <t>VII</t>
  </si>
  <si>
    <t>CLUBUL SPORTIV MUNICIPAL FOCSANI 2007</t>
  </si>
  <si>
    <t>VIII</t>
  </si>
  <si>
    <t>CAMINUL PENTRU PERSOANE VARSTNICE</t>
  </si>
  <si>
    <t>IX</t>
  </si>
  <si>
    <t xml:space="preserve">         ROMANIA</t>
  </si>
  <si>
    <t xml:space="preserve">  JUDETUL VRANCEA</t>
  </si>
  <si>
    <t xml:space="preserve"> MUNICIPIUL FOCSANI</t>
  </si>
  <si>
    <t>DIRECTIA ECONOMICA</t>
  </si>
  <si>
    <t>INDICATORI</t>
  </si>
  <si>
    <t>Trageri imprumut</t>
  </si>
  <si>
    <t>B uget</t>
  </si>
  <si>
    <t>Buget</t>
  </si>
  <si>
    <t xml:space="preserve">Buget inst </t>
  </si>
  <si>
    <t xml:space="preserve">Transferuri </t>
  </si>
  <si>
    <t>Nr.</t>
  </si>
  <si>
    <t>general</t>
  </si>
  <si>
    <t>local</t>
  </si>
  <si>
    <t>finantate</t>
  </si>
  <si>
    <t>imprumut</t>
  </si>
  <si>
    <t xml:space="preserve">catre inst </t>
  </si>
  <si>
    <t>crt.</t>
  </si>
  <si>
    <t>centralizat</t>
  </si>
  <si>
    <t>integral/partial</t>
  </si>
  <si>
    <t>subordonate</t>
  </si>
  <si>
    <t>din venituri</t>
  </si>
  <si>
    <t>ce se scad</t>
  </si>
  <si>
    <t>proprii</t>
  </si>
  <si>
    <t>Impozite , taxe locale şi alte venituri</t>
  </si>
  <si>
    <t>Sume defalcate din impozitul pe venit</t>
  </si>
  <si>
    <t>Alte venituri proprii</t>
  </si>
  <si>
    <t>Sume defalcate din TVA din care:</t>
  </si>
  <si>
    <t>pentru salarii învăţământ</t>
  </si>
  <si>
    <t>pentru salarii - hotarari judecatoresti</t>
  </si>
  <si>
    <t>pentru finantarea de baza învăţământ</t>
  </si>
  <si>
    <t>pentru drepturi insoţitori persoane cu handicap</t>
  </si>
  <si>
    <t>pentru echilibrarea bugetului local</t>
  </si>
  <si>
    <t>Subvenţii de la bugetul de stat  din care:</t>
  </si>
  <si>
    <t>pentru acordarea de ajutoare pentru încălzirea locuinţelor cu combustibil</t>
  </si>
  <si>
    <t>pentru sustinerea derularii proiectelor finantate din FEN postaderare</t>
  </si>
  <si>
    <t>Sume alocate de FEN pentru proiecte fonduri structurale</t>
  </si>
  <si>
    <t>Subventii alocate de la bugetul local catre institutiile din subordine</t>
  </si>
  <si>
    <t>Imprumut</t>
  </si>
  <si>
    <t>Autorităţi executive</t>
  </si>
  <si>
    <t>Dobânzi</t>
  </si>
  <si>
    <t>Sănătate</t>
  </si>
  <si>
    <t>Locuinţe, dezvoltare servicii publice</t>
  </si>
  <si>
    <t>Protecţia mediului</t>
  </si>
  <si>
    <t>Alte acţiuni generale economice</t>
  </si>
  <si>
    <t>Combustibili şi energie</t>
  </si>
  <si>
    <t>Subvenţii</t>
  </si>
  <si>
    <t>Fonduri de rezervă</t>
  </si>
  <si>
    <t>Transferuri între unităţi ale administraţiei publice</t>
  </si>
  <si>
    <t>Rambursări de credite</t>
  </si>
  <si>
    <t>Proiecte cu finanţare din fonduri externe nerambursabile (FEN) postaderare</t>
  </si>
  <si>
    <t>Alte transferuri</t>
  </si>
  <si>
    <t>Cheltuieli de capital</t>
  </si>
  <si>
    <t>Plati recuperate din ani precedenti</t>
  </si>
  <si>
    <t xml:space="preserve">A. Proiecte cu finantare externa nerambursabila </t>
  </si>
  <si>
    <t>Cofinantare Uniunea Europeana =</t>
  </si>
  <si>
    <t>Cofinantare buget de stat =</t>
  </si>
  <si>
    <t xml:space="preserve">Cofinantare  primarie = </t>
  </si>
  <si>
    <t>IMPRUMUT</t>
  </si>
  <si>
    <t>din care:</t>
  </si>
  <si>
    <t xml:space="preserve">Scoala Stefan cel Mare </t>
  </si>
  <si>
    <t xml:space="preserve">Colegiul National Unirea </t>
  </si>
  <si>
    <t>Cofinantare Uniunea Europeana = 1319</t>
  </si>
  <si>
    <t>Cofinantare buget de stat = 574</t>
  </si>
  <si>
    <t xml:space="preserve">Scoala nr.3 </t>
  </si>
  <si>
    <t>Scoala Al Vlahuta</t>
  </si>
  <si>
    <t>Scoala Nicolae Iorga</t>
  </si>
  <si>
    <t>Cofinantare Uniunea Europeana = 713</t>
  </si>
  <si>
    <t>Cofinantare buget de stat = 310</t>
  </si>
  <si>
    <t>Cofinantare buget de stat = 62</t>
  </si>
  <si>
    <t>Cofinantare Uniunea Europeana = 250</t>
  </si>
  <si>
    <t>Centru national de informare si promovare turistica</t>
  </si>
  <si>
    <t>reabilitarea sistemului de energie termica</t>
  </si>
  <si>
    <t>BUGET</t>
  </si>
  <si>
    <t>LOCAL</t>
  </si>
  <si>
    <t>DENUMITEA INSTITUTIEI/ INVESTITIEI</t>
  </si>
  <si>
    <t>Cap.56 Proiecte finantate din fonduri externe nerambursabile</t>
  </si>
  <si>
    <t>Reabilitarea sistemului de energie termica</t>
  </si>
  <si>
    <t>CEC</t>
  </si>
  <si>
    <t>alegeri</t>
  </si>
  <si>
    <t>Obligatiuni municipale - 1.357</t>
  </si>
  <si>
    <t>Unicredit Tiriac - 1.842</t>
  </si>
  <si>
    <t>Garantare CUP - 1320</t>
  </si>
  <si>
    <t>Scoala Stefan cel Mare ( BL = 422, BS = 362, UE = 830)</t>
  </si>
  <si>
    <t>Colegiul National Unirea ( BL = 373, BS =766, UE = 1893)</t>
  </si>
  <si>
    <t>Scoala nr.3 ( BL = 263, BS = 574, UE = 1319)</t>
  </si>
  <si>
    <t>Scoala Al Vlahuta ( BL = 182, BS = 310, UE = 713)</t>
  </si>
  <si>
    <t>Scoala Nicolae Iorga( BL = 428, BS = 1603, UE = 2232)</t>
  </si>
  <si>
    <t>BS</t>
  </si>
  <si>
    <t>Proiecte cu finantare externa nerambursabila ( BL = 1.668, BS+UE= 10602)</t>
  </si>
  <si>
    <t>PIDU - zone verzi zona de SUD( BL = 117, BS = 1555, UE = 3515)</t>
  </si>
  <si>
    <t>Centru national de informare si promovare turistica( BL =7, BS = 62, UE = 250)</t>
  </si>
  <si>
    <t>cofinantare Adapost de noapte Bahne</t>
  </si>
  <si>
    <t>PIDU - sistem supraveghere zona SUD( BL = 107, BS = 833,UE = 1607)</t>
  </si>
  <si>
    <t>cheltuieli despagubiri, cheltuieli judecata, evaluari etc</t>
  </si>
  <si>
    <t>Proiecte cu finantare externa nerambursabila( BL = 107, BS+UE=2440)</t>
  </si>
  <si>
    <t>Unicredit Tiriac Bank</t>
  </si>
  <si>
    <t>Proiecte cu finantare externa nerambursabila( BL = 1263, BS+UE=30055)</t>
  </si>
  <si>
    <t>reabilitarea sistemului de energie termica( BL = 1263, BS = 17427, UE =12628)</t>
  </si>
  <si>
    <t>PIDU - spatii publice zona Sud ( BL = 422, BS = 7490, UE = 14450)</t>
  </si>
  <si>
    <t>Proiecte cu finantare externa nerambursabila( BL = 422, BS+UE = 21940)</t>
  </si>
  <si>
    <t>CRESE</t>
  </si>
  <si>
    <t>compensatii lunare contracte colective munca, varsaminte persoane cu handicap</t>
  </si>
  <si>
    <t xml:space="preserve">Sume defalcate din TVA pentru finantarea cheltuielilor descentralizate </t>
  </si>
  <si>
    <t>salarii invatamant -50471</t>
  </si>
  <si>
    <t>finantarea de baza invatamant  - 6588</t>
  </si>
  <si>
    <t>drepturi persoane cu handicap -4685</t>
  </si>
  <si>
    <t>crese - 97</t>
  </si>
  <si>
    <t xml:space="preserve">          PROIECTUL BUGETULUI LOCAL PE ANUL 2014 PE INSTITUTII</t>
  </si>
  <si>
    <t>Carmen Grosu</t>
  </si>
  <si>
    <t xml:space="preserve">          ROMANIA</t>
  </si>
  <si>
    <t xml:space="preserve">        PRIMARIA</t>
  </si>
  <si>
    <t>CEC - 3651</t>
  </si>
  <si>
    <t xml:space="preserve">PROIECTUL BUGETULUI INSTITUTIILOR FINANTATE INTEGRAL/PARTIAL DIN VENITURI PROPRII PE ANUL 2014 </t>
  </si>
  <si>
    <t>PARTIAL DIN VENITURI PROPRII PE ANUL 2014</t>
  </si>
  <si>
    <t>participare la capitalul social al societatilor comerciale</t>
  </si>
  <si>
    <t>Cap. 51.02 Autoritati executive</t>
  </si>
  <si>
    <t>Alte cheltuieli de investitii</t>
  </si>
  <si>
    <t>_Primaria Municipiului Focsani</t>
  </si>
  <si>
    <t xml:space="preserve">Server </t>
  </si>
  <si>
    <t xml:space="preserve">Sursa protectie </t>
  </si>
  <si>
    <t>Calculatoare</t>
  </si>
  <si>
    <t>Imprimante</t>
  </si>
  <si>
    <t>Licenta LotusDomino versiunea 9- 64 biti</t>
  </si>
  <si>
    <t>Upgrade aplicatie PIRS E-PRIM</t>
  </si>
  <si>
    <t>Lucrari in continuare</t>
  </si>
  <si>
    <t>Reabilitare, modernizare si dotari Scoala nr. 3</t>
  </si>
  <si>
    <t>Reabilitare, modernizare si dotari Scoala Al.Vlahuta</t>
  </si>
  <si>
    <t>Sistematizare si imprejmuire Scoala Stefan cel Mare</t>
  </si>
  <si>
    <t>Reabilitare , modernizare si dotari Colegiul Unirea - revizie PT</t>
  </si>
  <si>
    <t>_Directia de Dezvoltare Servicii Publice</t>
  </si>
  <si>
    <t>Alimentare apa si canalizare Cimitir Nordic</t>
  </si>
  <si>
    <t>Amenajare Cimitir Sudic-Valcele etapa II</t>
  </si>
  <si>
    <t>Alimentare apa si canalizare Cimitir Sudic</t>
  </si>
  <si>
    <t>Extindere sera Mandresti</t>
  </si>
  <si>
    <t>Reabilitare alimentare apa parcuri</t>
  </si>
  <si>
    <t>Cazan in C.T. extindere sere</t>
  </si>
  <si>
    <t xml:space="preserve">Motofierastrau </t>
  </si>
  <si>
    <t>Freza de pamant</t>
  </si>
  <si>
    <t>Motocoase</t>
  </si>
  <si>
    <t>Atomizoare</t>
  </si>
  <si>
    <t>Pulverizatoare</t>
  </si>
  <si>
    <t>Fogare</t>
  </si>
  <si>
    <t>Bazin colector</t>
  </si>
  <si>
    <t>Aspiratoare frunze</t>
  </si>
  <si>
    <t>Tractor de tuns gazon si accesorii</t>
  </si>
  <si>
    <t>Cuplaj electromecanic pentru tocatorul de crengi</t>
  </si>
  <si>
    <t>Documentatie tehnico-economica DTAC+PT inmultitor in vitro</t>
  </si>
  <si>
    <t>Cap.68.02 Asigurari si asistenta sociala</t>
  </si>
  <si>
    <t>Studiu fezabilitate sala de mese Cantina de Ajutor Social</t>
  </si>
  <si>
    <t>Cap. 70.02 Locuinte, servicii si dezvoltare publica</t>
  </si>
  <si>
    <t>Instalatii de iluminat ornametal Piata Unirii</t>
  </si>
  <si>
    <t>Alimentare cu gaze naturale bloc ANL - Aleea Parc nr. 9</t>
  </si>
  <si>
    <t>Alimentare cu gaze naturale bloc ANL - Aleea Parc nr. 11</t>
  </si>
  <si>
    <t>Alimentare cu gaze naturale bloc ANL - Aleea Parc nr. 13</t>
  </si>
  <si>
    <t>Refacere infrastructura de iluminat P-ta Unirii, Gr.Publica, Balada, Ateneu</t>
  </si>
  <si>
    <t>Retea alimentare cu apa si canalizare str. Patriei 9</t>
  </si>
  <si>
    <t>Retea alimentare cu apa si canalizare str. Potop</t>
  </si>
  <si>
    <t>Cartier Tineret Brailei - retele exterioare</t>
  </si>
  <si>
    <t>Terenuri</t>
  </si>
  <si>
    <t>Certificat energetic locuinte proprietatea Primariei</t>
  </si>
  <si>
    <t>SF Dispensar medical Sud</t>
  </si>
  <si>
    <t>Documentatie DALI Sala sport Colegiul Tehnic V.D.Cotea</t>
  </si>
  <si>
    <t>Proiect desfiintare spatii Colegiul Unirea</t>
  </si>
  <si>
    <t>Documentatie SF sala sport CNI</t>
  </si>
  <si>
    <t>Documentatie sistematizare , imprejmuire CN Unirea</t>
  </si>
  <si>
    <t>DALI terenuri sport</t>
  </si>
  <si>
    <t xml:space="preserve">Autospeciala </t>
  </si>
  <si>
    <t>Autoutilitara</t>
  </si>
  <si>
    <t>Cosuri de gunoi, europubele</t>
  </si>
  <si>
    <t>Prize de pamant</t>
  </si>
  <si>
    <t xml:space="preserve">Locuri de joaca pentru copii </t>
  </si>
  <si>
    <t>Alimentare cu energie electrica Atelier confectii metalice Stadion</t>
  </si>
  <si>
    <t>Sistem de supraveghere video</t>
  </si>
  <si>
    <t>Cap. 74,02 Protectia mediului</t>
  </si>
  <si>
    <t>Autobasculanta 6+4</t>
  </si>
  <si>
    <t>Automaturatoare</t>
  </si>
  <si>
    <t>Miniautomaturatoare</t>
  </si>
  <si>
    <t>Lama</t>
  </si>
  <si>
    <t>Cap. 81.02 Combustibil si energie</t>
  </si>
  <si>
    <t>Contorizarea consumului de energie termica la populatie etapa III lot1 si lot3</t>
  </si>
  <si>
    <t>Modernizarea si reabilitarea retelei de termoficare</t>
  </si>
  <si>
    <t>Sprijinirea investitiilor in eficienta energetica a unor blocuri de locuinte</t>
  </si>
  <si>
    <t>Contorizare scari de bloc din MunFocsani, Bl3/sc1, Bl5/sc2 str.Mare a Unirii</t>
  </si>
  <si>
    <t>Bl4/sc4strPctGrigorescu,Bl2 si Bl4 str Razboieni</t>
  </si>
  <si>
    <t>Contorizare Bloc 24 B-dul Garii</t>
  </si>
  <si>
    <t>Contorizare Bloc E4 str.Pct.Grigorescu</t>
  </si>
  <si>
    <t>Contorizare Bloc 27 str.Pictor Grigorescu</t>
  </si>
  <si>
    <t>Contorizare Bloc C2 sc 1 Aleea Caminului</t>
  </si>
  <si>
    <t>Documentatie avizare lucrari interventie DALI pt.sprijinirea investitiilor in eficienta energetica a unor blocuri de locuinte din Mun.Focsani</t>
  </si>
  <si>
    <t>Aplicatie continuare lucrari de termoficare</t>
  </si>
  <si>
    <t>SF alimentare cu gaze naturale</t>
  </si>
  <si>
    <t>Cap. 84,02 Transporturi</t>
  </si>
  <si>
    <t>Reabilitare strada Brailei</t>
  </si>
  <si>
    <t>Retea de canalizare si evacuare a apelor meteorice in cartierul Laminorul</t>
  </si>
  <si>
    <t>Retea de canalizare si evacuare a apelor meteorice in cartierul Mandresti</t>
  </si>
  <si>
    <t>Refacere infrastructura sistematizare zona sud Bl 6A si bl.6 B-dul Bucuresti</t>
  </si>
  <si>
    <t>Sistematizare intersectie B-dul Unirii cu str. 1 Decembrie 1918</t>
  </si>
  <si>
    <t>Reabilitare pasaj cinematograf Balada</t>
  </si>
  <si>
    <t>Refacere infrastructura , sistematizare zona Cpt. Stoenescu</t>
  </si>
  <si>
    <t>Refacere infrastructura strazi mun. Focsani str. Trotus</t>
  </si>
  <si>
    <t>Refacere infrastructura strazi mun. Focsani str. Vrancioaia</t>
  </si>
  <si>
    <t>Refacere infrastructura strazi mun. Focsani str. Oituz</t>
  </si>
  <si>
    <t>Refacere infrastructura strazi mun. Focsani str. Bucegi</t>
  </si>
  <si>
    <t>Refacere infrastructura strazi mun. Focsani str. Paun Pincio</t>
  </si>
  <si>
    <t>Refacere infrastructura strazi mun. Focsani str. Toader Tardea</t>
  </si>
  <si>
    <t>Semnal intrare in Focsani dinspre Marasesti</t>
  </si>
  <si>
    <t>Treceri pentru pietoni</t>
  </si>
  <si>
    <t>Limitatoare de viteza</t>
  </si>
  <si>
    <t>Semnal intrare in Focsani dinspre Brailei</t>
  </si>
  <si>
    <t>Sensuri giratorii</t>
  </si>
  <si>
    <t>Cofinantare  primarie = 422</t>
  </si>
  <si>
    <t>Cofinantare buget de stat = 362</t>
  </si>
  <si>
    <t>Cofinantare Uniunea Europeana = 830</t>
  </si>
  <si>
    <t>Cofinantare  primarie = 373</t>
  </si>
  <si>
    <t>Cofinantare buget de stat = 766</t>
  </si>
  <si>
    <t>Cofinantare Uniunea Europeana = 1893</t>
  </si>
  <si>
    <t xml:space="preserve">Cofinantare  primarie = 263 </t>
  </si>
  <si>
    <t xml:space="preserve">Cofinantare  primarie = 182 </t>
  </si>
  <si>
    <t>Cofinantare  primarie = 428</t>
  </si>
  <si>
    <t>Cofinantare buget de stat = 1603</t>
  </si>
  <si>
    <t>Cofinantare Uniunea Europeana = 2232</t>
  </si>
  <si>
    <t>PIDU - zone verzi zona de SUD</t>
  </si>
  <si>
    <t>Cofinantare  primarie =117</t>
  </si>
  <si>
    <t>Cofinantare buget de stat = 1555</t>
  </si>
  <si>
    <t>Cofinantare Uniunea Europeana = 3515</t>
  </si>
  <si>
    <t>Cofinantare  primarie =7</t>
  </si>
  <si>
    <t>PIDU - sistem supraveghere zona SUD</t>
  </si>
  <si>
    <t>Cofinantare  primarie = 107</t>
  </si>
  <si>
    <t>Cofinantare buget de stat = 833</t>
  </si>
  <si>
    <t>Cofinantare Uniunea Europeana = 1607</t>
  </si>
  <si>
    <t xml:space="preserve">PIDU- spatii publice zona Sud </t>
  </si>
  <si>
    <t>Cofinantare buget de stat = 7490</t>
  </si>
  <si>
    <t>Cofinantare Uniunea Europeana =14450</t>
  </si>
  <si>
    <t>Cofinantare  primarie = 1263</t>
  </si>
  <si>
    <t>Cofinantare buget de stat = 29362</t>
  </si>
  <si>
    <t>Cofinantare Uniunea Europeana = 20693</t>
  </si>
  <si>
    <t>B. Participare la capitalul social al societatilor comerciale</t>
  </si>
  <si>
    <t>C. Rambursare credit tip revolving</t>
  </si>
  <si>
    <t>D. Cheltuieli de capital</t>
  </si>
  <si>
    <t>PROGRAMUL DE INVESTITII PE ANUL 2014</t>
  </si>
  <si>
    <t xml:space="preserve">Cofinantare  primarie </t>
  </si>
  <si>
    <t xml:space="preserve">Cofinantare buget de stat </t>
  </si>
  <si>
    <t xml:space="preserve">Cofinantare Uniunea Europeana </t>
  </si>
  <si>
    <t xml:space="preserve">                PROIECTUL BUGETULUI IMPRUMUTURILOR INTERNE PE ANUL 2014</t>
  </si>
  <si>
    <t xml:space="preserve">             PROIECTUL BUGETULUI LOCAL PE ANUL 2014 PE INSTITUTII</t>
  </si>
  <si>
    <t>Cap.65.02 Invatamant</t>
  </si>
  <si>
    <t>Nr</t>
  </si>
  <si>
    <t>Denumirea unitatii</t>
  </si>
  <si>
    <t>Salarii</t>
  </si>
  <si>
    <t xml:space="preserve">Bunuri si servicii </t>
  </si>
  <si>
    <t>Burse</t>
  </si>
  <si>
    <t>Investitii</t>
  </si>
  <si>
    <t>Total</t>
  </si>
  <si>
    <t>Utilitati</t>
  </si>
  <si>
    <t>Reparatii curente</t>
  </si>
  <si>
    <t>Pregatire profesori inclusiv deplasari</t>
  </si>
  <si>
    <t>Obiecte inventar</t>
  </si>
  <si>
    <t>Materiale sanitare</t>
  </si>
  <si>
    <t>transport elevi</t>
  </si>
  <si>
    <t>Gradinita  cu program prelungit nr 1</t>
  </si>
  <si>
    <t>finantare de baza</t>
  </si>
  <si>
    <t>finantare complementara</t>
  </si>
  <si>
    <t>Gradinita  cu program prelungit nr 2</t>
  </si>
  <si>
    <t>Gradinita  cu program prelungit nr 13</t>
  </si>
  <si>
    <t>Gradinita  cu program prelungit nr 16</t>
  </si>
  <si>
    <t>Gradinita  cu program prelungit nr 17</t>
  </si>
  <si>
    <t>Gradinita  cu program prelungit nr 18</t>
  </si>
  <si>
    <t>Gradinita  cu program prelungit nr 23</t>
  </si>
  <si>
    <t>Naveta profesori</t>
  </si>
  <si>
    <t>TOTAL GRADINITE</t>
  </si>
  <si>
    <t>Scoala Gimnaziala Nicolae Iorga</t>
  </si>
  <si>
    <t>Scoala Gimnaziala Ion Basgan</t>
  </si>
  <si>
    <t>scoala</t>
  </si>
  <si>
    <t>gradinita</t>
  </si>
  <si>
    <t>Scoala Gimnaziala nr.3</t>
  </si>
  <si>
    <t>Scoala Gimnaziala Anghel Saligny</t>
  </si>
  <si>
    <t>Scoala Gimnaziala nr.7</t>
  </si>
  <si>
    <t>Scoala Gimnaziala Alexandru Vlahuta</t>
  </si>
  <si>
    <t>Scoala Gimnaziala Stefan Cel Mare</t>
  </si>
  <si>
    <t>Scoala Gimnaziala Duiliu Zamfirescu</t>
  </si>
  <si>
    <t>TOTAL SCOLI</t>
  </si>
  <si>
    <t>Scoala Postliceala Sanitara Hipocrate</t>
  </si>
  <si>
    <t>Colegiul Tehnic Edmond Nicolau</t>
  </si>
  <si>
    <t>Colegiul Tehnic Gheorghe Asachi</t>
  </si>
  <si>
    <t>Liceul Tehnologic GG Longinescu</t>
  </si>
  <si>
    <t>liceu</t>
  </si>
  <si>
    <t>Colegiul Tehnic Ion Mincu</t>
  </si>
  <si>
    <t>Colegiul  Tehnic Valeriu Cotea</t>
  </si>
  <si>
    <t>Colegiul  National A I Cuza</t>
  </si>
  <si>
    <t>Colegiul  National Unirea</t>
  </si>
  <si>
    <t xml:space="preserve">Liceul cu program sportiv </t>
  </si>
  <si>
    <t>Colegiul  Tehnic M Kogalniceanu</t>
  </si>
  <si>
    <t>Liceul Pedagogic Spiru Haret</t>
  </si>
  <si>
    <t>Liceul de arta Gh Tattarescu</t>
  </si>
  <si>
    <t>Colegiul  Tehnic Traian Vuia</t>
  </si>
  <si>
    <t>TOTAL LICEE</t>
  </si>
  <si>
    <t>TOTAL INVATAMANT</t>
  </si>
  <si>
    <t xml:space="preserve">        ROMANIA</t>
  </si>
  <si>
    <t xml:space="preserve">         PROIECTUL BUGETULUI LOCAL PE ANUL 2014</t>
  </si>
  <si>
    <t>Realizari   2013</t>
  </si>
  <si>
    <t>Propuneri   2014</t>
  </si>
  <si>
    <r>
      <t>I. VENITURI CURENTE</t>
    </r>
    <r>
      <rPr>
        <sz val="10"/>
        <rFont val="Arial"/>
        <family val="2"/>
      </rPr>
      <t xml:space="preserve">  ( a1+a2) </t>
    </r>
  </si>
  <si>
    <t>Varsaminte din sectiunea de functionare pentru finantarea sectiunii de dezvoltare a bugetului local</t>
  </si>
  <si>
    <t>37.02.03</t>
  </si>
  <si>
    <t>Varsaminte din sectiunea de functionare</t>
  </si>
  <si>
    <t>37.02.04</t>
  </si>
  <si>
    <t>42.02.41</t>
  </si>
  <si>
    <t>42.02.34</t>
  </si>
  <si>
    <t>finantarea cheltuielilor urgente specifice sezonului rece</t>
  </si>
  <si>
    <t>42.02.64</t>
  </si>
  <si>
    <t>Subventii de la bugetul asig.pt.somaj catre bug.local pt.finantarea progr.ocuparea fortei de munca</t>
  </si>
  <si>
    <t>Retehnologizarea centralelor termice si electrice de termoficare</t>
  </si>
  <si>
    <t>42.02.01</t>
  </si>
  <si>
    <t>42.02.20</t>
  </si>
  <si>
    <t>Sume primite de la UE in contul platilor efectuate</t>
  </si>
  <si>
    <t>45.02</t>
  </si>
  <si>
    <t>_proiecte cu finantare din FEN</t>
  </si>
  <si>
    <t>Servicii de sanatate publica</t>
  </si>
  <si>
    <t>66,02,08</t>
  </si>
  <si>
    <t>56</t>
  </si>
  <si>
    <t>Rambursare imprumuturi contractate pentru finantarea proiectelor cu finantare UE</t>
  </si>
  <si>
    <t>81.04</t>
  </si>
  <si>
    <t xml:space="preserve">                                    PROIECTUL BUGETULUI GENERAL CENTRALIZAT AL MUNICIPIULUI FOCSANI PE ANUL 2014</t>
  </si>
  <si>
    <t>alte cheltuieli descentralizate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</si>
</sst>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b/>
      <i/>
      <sz val="9"/>
      <name val="Arial"/>
      <family val="0"/>
    </font>
    <font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 horizontal="left" indent="2"/>
    </xf>
    <xf numFmtId="3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indent="2"/>
    </xf>
    <xf numFmtId="3" fontId="7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4" fontId="3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left" indent="1"/>
    </xf>
    <xf numFmtId="3" fontId="8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 indent="3"/>
    </xf>
    <xf numFmtId="3" fontId="7" fillId="0" borderId="0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indent="1"/>
    </xf>
    <xf numFmtId="3" fontId="10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7" fillId="0" borderId="17" xfId="0" applyFont="1" applyBorder="1" applyAlignment="1">
      <alignment horizontal="left" indent="3"/>
    </xf>
    <xf numFmtId="3" fontId="7" fillId="0" borderId="18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8" fillId="0" borderId="20" xfId="0" applyFont="1" applyBorder="1" applyAlignment="1">
      <alignment horizontal="left" indent="1"/>
    </xf>
    <xf numFmtId="3" fontId="7" fillId="0" borderId="23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indent="2"/>
    </xf>
    <xf numFmtId="4" fontId="7" fillId="0" borderId="18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24" xfId="0" applyNumberFormat="1" applyFon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8" fillId="0" borderId="2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1" fontId="7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0" fontId="2" fillId="0" borderId="20" xfId="0" applyFont="1" applyBorder="1" applyAlignment="1">
      <alignment horizontal="left"/>
    </xf>
    <xf numFmtId="3" fontId="2" fillId="0" borderId="1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8" fillId="0" borderId="10" xfId="0" applyFont="1" applyBorder="1" applyAlignment="1">
      <alignment horizontal="left" indent="2"/>
    </xf>
    <xf numFmtId="0" fontId="7" fillId="0" borderId="18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indent="4"/>
    </xf>
    <xf numFmtId="0" fontId="1" fillId="0" borderId="10" xfId="0" applyFont="1" applyBorder="1" applyAlignment="1">
      <alignment horizontal="left" indent="1"/>
    </xf>
    <xf numFmtId="3" fontId="1" fillId="0" borderId="15" xfId="0" applyNumberFormat="1" applyFont="1" applyBorder="1" applyAlignment="1">
      <alignment horizontal="left" indent="1"/>
    </xf>
    <xf numFmtId="3" fontId="8" fillId="0" borderId="15" xfId="0" applyNumberFormat="1" applyFont="1" applyBorder="1" applyAlignment="1">
      <alignment horizontal="left" indent="1"/>
    </xf>
    <xf numFmtId="3" fontId="8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 horizontal="left" indent="1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 indent="1"/>
    </xf>
    <xf numFmtId="3" fontId="1" fillId="0" borderId="22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 indent="1"/>
    </xf>
    <xf numFmtId="3" fontId="10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indent="4"/>
    </xf>
    <xf numFmtId="0" fontId="0" fillId="0" borderId="20" xfId="0" applyBorder="1" applyAlignment="1">
      <alignment/>
    </xf>
    <xf numFmtId="3" fontId="0" fillId="0" borderId="22" xfId="0" applyNumberForma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8" fillId="0" borderId="15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7" fillId="0" borderId="17" xfId="0" applyFont="1" applyFill="1" applyBorder="1" applyAlignment="1">
      <alignment horizontal="left" indent="3"/>
    </xf>
    <xf numFmtId="3" fontId="7" fillId="0" borderId="18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3" fontId="8" fillId="0" borderId="15" xfId="0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4" fillId="0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3" fontId="1" fillId="33" borderId="14" xfId="0" applyNumberFormat="1" applyFont="1" applyFill="1" applyBorder="1" applyAlignment="1" quotePrefix="1">
      <alignment/>
    </xf>
    <xf numFmtId="3" fontId="1" fillId="33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1" fillId="0" borderId="14" xfId="0" applyNumberFormat="1" applyFont="1" applyBorder="1" applyAlignment="1" quotePrefix="1">
      <alignment/>
    </xf>
    <xf numFmtId="4" fontId="1" fillId="0" borderId="0" xfId="0" applyNumberFormat="1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 horizontal="right"/>
    </xf>
    <xf numFmtId="3" fontId="1" fillId="33" borderId="29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33" borderId="30" xfId="0" applyFont="1" applyFill="1" applyBorder="1" applyAlignment="1">
      <alignment horizontal="center"/>
    </xf>
    <xf numFmtId="3" fontId="1" fillId="33" borderId="14" xfId="0" applyNumberFormat="1" applyFont="1" applyFill="1" applyBorder="1" applyAlignment="1" quotePrefix="1">
      <alignment horizontal="right"/>
    </xf>
    <xf numFmtId="3" fontId="1" fillId="33" borderId="31" xfId="0" applyNumberFormat="1" applyFont="1" applyFill="1" applyBorder="1" applyAlignment="1" quotePrefix="1">
      <alignment horizontal="right"/>
    </xf>
    <xf numFmtId="3" fontId="1" fillId="0" borderId="0" xfId="0" applyNumberFormat="1" applyFont="1" applyBorder="1" applyAlignment="1" quotePrefix="1">
      <alignment/>
    </xf>
    <xf numFmtId="0" fontId="1" fillId="0" borderId="30" xfId="0" applyFont="1" applyBorder="1" applyAlignment="1">
      <alignment horizontal="center"/>
    </xf>
    <xf numFmtId="3" fontId="1" fillId="0" borderId="31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31" xfId="0" applyBorder="1" applyAlignment="1">
      <alignment horizontal="right"/>
    </xf>
    <xf numFmtId="0" fontId="1" fillId="0" borderId="14" xfId="0" applyFont="1" applyBorder="1" applyAlignment="1">
      <alignment horizontal="right"/>
    </xf>
    <xf numFmtId="3" fontId="1" fillId="33" borderId="14" xfId="0" applyNumberFormat="1" applyFont="1" applyFill="1" applyBorder="1" applyAlignment="1">
      <alignment horizontal="right"/>
    </xf>
    <xf numFmtId="0" fontId="0" fillId="33" borderId="31" xfId="0" applyFill="1" applyBorder="1" applyAlignment="1">
      <alignment horizontal="right"/>
    </xf>
    <xf numFmtId="3" fontId="1" fillId="33" borderId="31" xfId="0" applyNumberFormat="1" applyFont="1" applyFill="1" applyBorder="1" applyAlignment="1">
      <alignment horizontal="right"/>
    </xf>
    <xf numFmtId="0" fontId="1" fillId="33" borderId="31" xfId="0" applyFont="1" applyFill="1" applyBorder="1" applyAlignment="1">
      <alignment horizontal="right"/>
    </xf>
    <xf numFmtId="3" fontId="0" fillId="0" borderId="14" xfId="0" applyNumberFormat="1" applyFont="1" applyBorder="1" applyAlignment="1">
      <alignment/>
    </xf>
    <xf numFmtId="0" fontId="1" fillId="0" borderId="31" xfId="0" applyFont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3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33" borderId="31" xfId="0" applyNumberFormat="1" applyFont="1" applyFill="1" applyBorder="1" applyAlignment="1">
      <alignment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0" borderId="14" xfId="0" applyBorder="1" applyAlignment="1">
      <alignment horizontal="left" indent="1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4" fontId="1" fillId="33" borderId="12" xfId="0" applyNumberFormat="1" applyFont="1" applyFill="1" applyBorder="1" applyAlignment="1" quotePrefix="1">
      <alignment/>
    </xf>
    <xf numFmtId="4" fontId="1" fillId="0" borderId="12" xfId="0" applyNumberFormat="1" applyFont="1" applyFill="1" applyBorder="1" applyAlignment="1" quotePrefix="1">
      <alignment/>
    </xf>
    <xf numFmtId="4" fontId="0" fillId="0" borderId="12" xfId="0" applyNumberFormat="1" applyFont="1" applyFill="1" applyBorder="1" applyAlignment="1" quotePrefix="1">
      <alignment/>
    </xf>
    <xf numFmtId="4" fontId="1" fillId="33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 quotePrefix="1">
      <alignment/>
    </xf>
    <xf numFmtId="4" fontId="1" fillId="0" borderId="14" xfId="0" applyNumberFormat="1" applyFont="1" applyBorder="1" applyAlignment="1" quotePrefix="1">
      <alignment/>
    </xf>
    <xf numFmtId="4" fontId="1" fillId="0" borderId="31" xfId="0" applyNumberFormat="1" applyFont="1" applyBorder="1" applyAlignment="1" quotePrefix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 horizontal="center"/>
    </xf>
    <xf numFmtId="0" fontId="0" fillId="0" borderId="40" xfId="0" applyBorder="1" applyAlignment="1">
      <alignment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 horizontal="center"/>
    </xf>
    <xf numFmtId="4" fontId="1" fillId="0" borderId="47" xfId="0" applyNumberFormat="1" applyFont="1" applyBorder="1" applyAlignment="1">
      <alignment/>
    </xf>
    <xf numFmtId="4" fontId="0" fillId="0" borderId="46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1" fillId="0" borderId="49" xfId="0" applyNumberFormat="1" applyFont="1" applyBorder="1" applyAlignment="1">
      <alignment/>
    </xf>
    <xf numFmtId="4" fontId="7" fillId="0" borderId="50" xfId="0" applyNumberFormat="1" applyFont="1" applyBorder="1" applyAlignment="1">
      <alignment/>
    </xf>
    <xf numFmtId="4" fontId="7" fillId="0" borderId="46" xfId="0" applyNumberFormat="1" applyFont="1" applyBorder="1" applyAlignment="1">
      <alignment/>
    </xf>
    <xf numFmtId="4" fontId="7" fillId="0" borderId="51" xfId="0" applyNumberFormat="1" applyFont="1" applyBorder="1" applyAlignment="1">
      <alignment/>
    </xf>
    <xf numFmtId="4" fontId="1" fillId="0" borderId="49" xfId="0" applyNumberFormat="1" applyFont="1" applyBorder="1" applyAlignment="1">
      <alignment horizontal="right"/>
    </xf>
    <xf numFmtId="4" fontId="1" fillId="0" borderId="50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7" fillId="0" borderId="40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0" fontId="1" fillId="0" borderId="4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4" fontId="1" fillId="0" borderId="45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4" fontId="1" fillId="0" borderId="52" xfId="0" applyNumberFormat="1" applyFont="1" applyBorder="1" applyAlignment="1">
      <alignment/>
    </xf>
    <xf numFmtId="4" fontId="7" fillId="0" borderId="53" xfId="0" applyNumberFormat="1" applyFont="1" applyBorder="1" applyAlignment="1">
      <alignment/>
    </xf>
    <xf numFmtId="4" fontId="7" fillId="0" borderId="44" xfId="0" applyNumberFormat="1" applyFont="1" applyBorder="1" applyAlignment="1">
      <alignment/>
    </xf>
    <xf numFmtId="4" fontId="7" fillId="0" borderId="54" xfId="0" applyNumberFormat="1" applyFont="1" applyBorder="1" applyAlignment="1">
      <alignment/>
    </xf>
    <xf numFmtId="4" fontId="1" fillId="0" borderId="53" xfId="0" applyNumberFormat="1" applyFont="1" applyBorder="1" applyAlignment="1">
      <alignment/>
    </xf>
    <xf numFmtId="4" fontId="0" fillId="0" borderId="54" xfId="0" applyNumberFormat="1" applyBorder="1" applyAlignment="1">
      <alignment/>
    </xf>
    <xf numFmtId="4" fontId="1" fillId="0" borderId="44" xfId="0" applyNumberFormat="1" applyFont="1" applyBorder="1" applyAlignment="1">
      <alignment/>
    </xf>
    <xf numFmtId="4" fontId="1" fillId="33" borderId="55" xfId="0" applyNumberFormat="1" applyFont="1" applyFill="1" applyBorder="1" applyAlignment="1">
      <alignment/>
    </xf>
    <xf numFmtId="4" fontId="1" fillId="33" borderId="56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0" fillId="0" borderId="57" xfId="0" applyBorder="1" applyAlignment="1">
      <alignment/>
    </xf>
    <xf numFmtId="0" fontId="7" fillId="0" borderId="46" xfId="0" applyFont="1" applyBorder="1" applyAlignment="1">
      <alignment horizontal="left" indent="4"/>
    </xf>
    <xf numFmtId="0" fontId="7" fillId="0" borderId="51" xfId="0" applyFont="1" applyBorder="1" applyAlignment="1">
      <alignment horizontal="left" indent="4"/>
    </xf>
    <xf numFmtId="0" fontId="1" fillId="0" borderId="49" xfId="0" applyFont="1" applyBorder="1" applyAlignment="1">
      <alignment/>
    </xf>
    <xf numFmtId="0" fontId="1" fillId="33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7" fillId="0" borderId="50" xfId="0" applyFont="1" applyBorder="1" applyAlignment="1">
      <alignment horizontal="left"/>
    </xf>
    <xf numFmtId="4" fontId="1" fillId="33" borderId="52" xfId="0" applyNumberFormat="1" applyFont="1" applyFill="1" applyBorder="1" applyAlignment="1" quotePrefix="1">
      <alignment/>
    </xf>
    <xf numFmtId="4" fontId="1" fillId="33" borderId="52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/>
    </xf>
    <xf numFmtId="4" fontId="3" fillId="0" borderId="53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3" fillId="0" borderId="54" xfId="0" applyNumberFormat="1" applyFont="1" applyFill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0" fontId="7" fillId="0" borderId="0" xfId="0" applyFont="1" applyBorder="1" applyAlignment="1">
      <alignment horizontal="left" indent="2"/>
    </xf>
    <xf numFmtId="0" fontId="7" fillId="0" borderId="16" xfId="0" applyFont="1" applyBorder="1" applyAlignment="1">
      <alignment horizontal="left" indent="2"/>
    </xf>
    <xf numFmtId="1" fontId="7" fillId="0" borderId="16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1" fontId="8" fillId="0" borderId="22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4" fontId="11" fillId="0" borderId="43" xfId="0" applyNumberFormat="1" applyFont="1" applyFill="1" applyBorder="1" applyAlignment="1">
      <alignment horizontal="center"/>
    </xf>
    <xf numFmtId="4" fontId="11" fillId="0" borderId="5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6" fillId="0" borderId="0" xfId="0" applyFont="1" applyAlignment="1">
      <alignment/>
    </xf>
    <xf numFmtId="0" fontId="1" fillId="33" borderId="47" xfId="0" applyFont="1" applyFill="1" applyBorder="1" applyAlignment="1">
      <alignment/>
    </xf>
    <xf numFmtId="0" fontId="1" fillId="0" borderId="47" xfId="0" applyFont="1" applyBorder="1" applyAlignment="1">
      <alignment horizontal="left" indent="1"/>
    </xf>
    <xf numFmtId="0" fontId="1" fillId="0" borderId="46" xfId="0" applyFont="1" applyBorder="1" applyAlignment="1">
      <alignment horizontal="left" indent="2"/>
    </xf>
    <xf numFmtId="0" fontId="7" fillId="0" borderId="50" xfId="0" applyFont="1" applyBorder="1" applyAlignment="1">
      <alignment horizontal="left" indent="2"/>
    </xf>
    <xf numFmtId="0" fontId="7" fillId="0" borderId="46" xfId="0" applyFont="1" applyBorder="1" applyAlignment="1">
      <alignment horizontal="left" indent="2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/>
    </xf>
    <xf numFmtId="0" fontId="1" fillId="0" borderId="47" xfId="0" applyFont="1" applyFill="1" applyBorder="1" applyAlignment="1">
      <alignment horizontal="left" indent="1"/>
    </xf>
    <xf numFmtId="0" fontId="1" fillId="0" borderId="6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8" xfId="0" applyFont="1" applyBorder="1" applyAlignment="1">
      <alignment horizontal="center"/>
    </xf>
    <xf numFmtId="4" fontId="1" fillId="0" borderId="48" xfId="0" applyNumberFormat="1" applyFont="1" applyBorder="1" applyAlignment="1">
      <alignment/>
    </xf>
    <xf numFmtId="4" fontId="7" fillId="0" borderId="57" xfId="0" applyNumberFormat="1" applyFont="1" applyBorder="1" applyAlignment="1">
      <alignment/>
    </xf>
    <xf numFmtId="4" fontId="7" fillId="0" borderId="42" xfId="0" applyNumberFormat="1" applyFont="1" applyBorder="1" applyAlignment="1">
      <alignment/>
    </xf>
    <xf numFmtId="4" fontId="8" fillId="0" borderId="40" xfId="0" applyNumberFormat="1" applyFont="1" applyBorder="1" applyAlignment="1">
      <alignment/>
    </xf>
    <xf numFmtId="4" fontId="8" fillId="0" borderId="42" xfId="0" applyNumberFormat="1" applyFont="1" applyBorder="1" applyAlignment="1">
      <alignment/>
    </xf>
    <xf numFmtId="4" fontId="1" fillId="0" borderId="62" xfId="0" applyNumberFormat="1" applyFont="1" applyBorder="1" applyAlignment="1">
      <alignment horizontal="right"/>
    </xf>
    <xf numFmtId="0" fontId="36" fillId="0" borderId="40" xfId="0" applyFont="1" applyBorder="1" applyAlignment="1">
      <alignment/>
    </xf>
    <xf numFmtId="0" fontId="1" fillId="0" borderId="40" xfId="0" applyFont="1" applyBorder="1" applyAlignment="1">
      <alignment/>
    </xf>
    <xf numFmtId="4" fontId="0" fillId="0" borderId="43" xfId="0" applyNumberFormat="1" applyBorder="1" applyAlignment="1">
      <alignment/>
    </xf>
    <xf numFmtId="2" fontId="36" fillId="0" borderId="44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2" fontId="0" fillId="0" borderId="44" xfId="0" applyNumberFormat="1" applyBorder="1" applyAlignment="1">
      <alignment/>
    </xf>
    <xf numFmtId="2" fontId="0" fillId="0" borderId="45" xfId="0" applyNumberFormat="1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>
      <alignment/>
    </xf>
    <xf numFmtId="0" fontId="36" fillId="0" borderId="44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54" xfId="0" applyBorder="1" applyAlignment="1">
      <alignment/>
    </xf>
    <xf numFmtId="2" fontId="0" fillId="0" borderId="54" xfId="0" applyNumberFormat="1" applyBorder="1" applyAlignment="1">
      <alignment/>
    </xf>
    <xf numFmtId="0" fontId="36" fillId="0" borderId="53" xfId="0" applyFont="1" applyBorder="1" applyAlignment="1">
      <alignment/>
    </xf>
    <xf numFmtId="2" fontId="36" fillId="0" borderId="53" xfId="0" applyNumberFormat="1" applyFont="1" applyBorder="1" applyAlignment="1">
      <alignment/>
    </xf>
    <xf numFmtId="0" fontId="36" fillId="0" borderId="57" xfId="0" applyFont="1" applyBorder="1" applyAlignment="1">
      <alignment/>
    </xf>
    <xf numFmtId="0" fontId="0" fillId="0" borderId="53" xfId="0" applyBorder="1" applyAlignment="1">
      <alignment/>
    </xf>
    <xf numFmtId="2" fontId="0" fillId="0" borderId="53" xfId="0" applyNumberFormat="1" applyBorder="1" applyAlignment="1">
      <alignment/>
    </xf>
    <xf numFmtId="0" fontId="13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12" fillId="0" borderId="14" xfId="0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0" fontId="14" fillId="0" borderId="14" xfId="0" applyFont="1" applyBorder="1" applyAlignment="1">
      <alignment horizontal="left" indent="1"/>
    </xf>
    <xf numFmtId="4" fontId="14" fillId="0" borderId="14" xfId="0" applyNumberFormat="1" applyFont="1" applyBorder="1" applyAlignment="1">
      <alignment/>
    </xf>
    <xf numFmtId="0" fontId="37" fillId="0" borderId="14" xfId="0" applyFont="1" applyBorder="1" applyAlignment="1">
      <alignment horizontal="left" indent="1"/>
    </xf>
    <xf numFmtId="4" fontId="37" fillId="0" borderId="14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1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4" fontId="37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37" fillId="0" borderId="0" xfId="0" applyFont="1" applyBorder="1" applyAlignment="1">
      <alignment horizontal="left" indent="1"/>
    </xf>
    <xf numFmtId="4" fontId="14" fillId="0" borderId="0" xfId="0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4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1" fillId="0" borderId="14" xfId="57" applyNumberFormat="1" applyFont="1" applyFill="1" applyBorder="1" applyAlignment="1">
      <alignment horizontal="center" vertical="center" wrapText="1"/>
      <protection/>
    </xf>
    <xf numFmtId="0" fontId="1" fillId="0" borderId="14" xfId="57" applyFont="1" applyFill="1" applyBorder="1" applyAlignment="1">
      <alignment horizontal="center" vertical="center" wrapText="1"/>
      <protection/>
    </xf>
    <xf numFmtId="49" fontId="1" fillId="0" borderId="14" xfId="57" applyNumberFormat="1" applyFont="1" applyFill="1" applyBorder="1" applyAlignment="1">
      <alignment horizontal="center" vertical="center" wrapText="1"/>
      <protection/>
    </xf>
    <xf numFmtId="4" fontId="1" fillId="0" borderId="14" xfId="57" applyNumberFormat="1" applyFont="1" applyFill="1" applyBorder="1" applyAlignment="1">
      <alignment horizontal="center" vertical="center" wrapText="1"/>
      <protection/>
    </xf>
    <xf numFmtId="4" fontId="1" fillId="0" borderId="14" xfId="57" applyNumberFormat="1" applyFont="1" applyFill="1" applyBorder="1" applyAlignment="1">
      <alignment horizontal="right" vertical="center" wrapText="1"/>
      <protection/>
    </xf>
    <xf numFmtId="0" fontId="1" fillId="0" borderId="14" xfId="57" applyFont="1" applyFill="1" applyBorder="1" applyAlignment="1">
      <alignment horizontal="left" vertical="center" wrapText="1"/>
      <protection/>
    </xf>
    <xf numFmtId="1" fontId="1" fillId="0" borderId="14" xfId="57" applyNumberFormat="1" applyFont="1" applyFill="1" applyBorder="1" applyAlignment="1">
      <alignment horizontal="center"/>
      <protection/>
    </xf>
    <xf numFmtId="0" fontId="1" fillId="0" borderId="14" xfId="57" applyFont="1" applyFill="1" applyBorder="1" applyAlignment="1">
      <alignment horizontal="left"/>
      <protection/>
    </xf>
    <xf numFmtId="49" fontId="0" fillId="0" borderId="14" xfId="57" applyNumberFormat="1" applyFont="1" applyFill="1" applyBorder="1" applyAlignment="1">
      <alignment horizontal="center" vertical="center"/>
      <protection/>
    </xf>
    <xf numFmtId="4" fontId="1" fillId="0" borderId="14" xfId="42" applyNumberFormat="1" applyFont="1" applyFill="1" applyBorder="1" applyAlignment="1">
      <alignment horizontal="right" vertical="center"/>
    </xf>
    <xf numFmtId="0" fontId="1" fillId="0" borderId="14" xfId="57" applyFont="1" applyFill="1" applyBorder="1" applyAlignment="1">
      <alignment horizontal="left" indent="1"/>
      <protection/>
    </xf>
    <xf numFmtId="4" fontId="0" fillId="0" borderId="14" xfId="42" applyNumberFormat="1" applyFont="1" applyFill="1" applyBorder="1" applyAlignment="1">
      <alignment horizontal="right" vertical="center"/>
    </xf>
    <xf numFmtId="0" fontId="1" fillId="0" borderId="14" xfId="57" applyFont="1" applyFill="1" applyBorder="1" applyAlignment="1">
      <alignment horizontal="left" indent="2"/>
      <protection/>
    </xf>
    <xf numFmtId="3" fontId="0" fillId="34" borderId="14" xfId="0" applyNumberFormat="1" applyFont="1" applyFill="1" applyBorder="1" applyAlignment="1">
      <alignment horizontal="center"/>
    </xf>
    <xf numFmtId="0" fontId="1" fillId="0" borderId="14" xfId="57" applyFont="1" applyFill="1" applyBorder="1" applyAlignment="1">
      <alignment horizontal="left" wrapText="1" indent="2"/>
      <protection/>
    </xf>
    <xf numFmtId="3" fontId="0" fillId="0" borderId="14" xfId="0" applyNumberFormat="1" applyFont="1" applyFill="1" applyBorder="1" applyAlignment="1">
      <alignment horizontal="center"/>
    </xf>
    <xf numFmtId="49" fontId="1" fillId="0" borderId="14" xfId="57" applyNumberFormat="1" applyFont="1" applyFill="1" applyBorder="1" applyAlignment="1">
      <alignment horizontal="center"/>
      <protection/>
    </xf>
    <xf numFmtId="0" fontId="0" fillId="0" borderId="14" xfId="57" applyFont="1" applyFill="1" applyBorder="1" applyAlignment="1">
      <alignment horizontal="left" wrapText="1"/>
      <protection/>
    </xf>
    <xf numFmtId="0" fontId="0" fillId="0" borderId="14" xfId="57" applyFont="1" applyFill="1" applyBorder="1" applyAlignment="1">
      <alignment horizontal="left"/>
      <protection/>
    </xf>
    <xf numFmtId="0" fontId="0" fillId="0" borderId="14" xfId="57" applyFont="1" applyFill="1" applyBorder="1" applyAlignment="1">
      <alignment horizontal="left" indent="1"/>
      <protection/>
    </xf>
    <xf numFmtId="49" fontId="1" fillId="0" borderId="14" xfId="57" applyNumberFormat="1" applyFont="1" applyFill="1" applyBorder="1" applyAlignment="1">
      <alignment horizontal="center" vertical="center"/>
      <protection/>
    </xf>
    <xf numFmtId="49" fontId="1" fillId="0" borderId="14" xfId="57" applyNumberFormat="1" applyFont="1" applyFill="1" applyBorder="1" applyAlignment="1" quotePrefix="1">
      <alignment horizontal="center" vertical="center"/>
      <protection/>
    </xf>
    <xf numFmtId="49" fontId="0" fillId="0" borderId="14" xfId="57" applyNumberFormat="1" applyFont="1" applyFill="1" applyBorder="1" applyAlignment="1">
      <alignment horizontal="center"/>
      <protection/>
    </xf>
    <xf numFmtId="1" fontId="1" fillId="0" borderId="14" xfId="57" applyNumberFormat="1" applyFont="1" applyFill="1" applyBorder="1" applyAlignment="1">
      <alignment horizontal="center" vertical="center"/>
      <protection/>
    </xf>
    <xf numFmtId="0" fontId="0" fillId="0" borderId="14" xfId="57" applyFont="1" applyFill="1" applyBorder="1" applyAlignment="1">
      <alignment horizontal="left" vertical="center" wrapText="1"/>
      <protection/>
    </xf>
    <xf numFmtId="0" fontId="1" fillId="0" borderId="14" xfId="57" applyFont="1" applyFill="1" applyBorder="1" applyAlignment="1">
      <alignment horizontal="left" indent="3"/>
      <protection/>
    </xf>
    <xf numFmtId="0" fontId="1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4" xfId="57" applyNumberFormat="1" applyFont="1" applyFill="1" applyBorder="1" applyAlignment="1">
      <alignment horizontal="left" vertical="center" wrapText="1" indent="1"/>
      <protection/>
    </xf>
    <xf numFmtId="0" fontId="1" fillId="0" borderId="14" xfId="57" applyFont="1" applyFill="1" applyBorder="1" applyAlignment="1">
      <alignment horizontal="left" wrapText="1" indent="1"/>
      <protection/>
    </xf>
    <xf numFmtId="0" fontId="12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horizontal="center" vertical="top" wrapText="1"/>
    </xf>
    <xf numFmtId="4" fontId="12" fillId="0" borderId="14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vertical="top" wrapText="1"/>
    </xf>
    <xf numFmtId="49" fontId="13" fillId="0" borderId="19" xfId="0" applyNumberFormat="1" applyFont="1" applyFill="1" applyBorder="1" applyAlignment="1">
      <alignment horizontal="center" vertical="top" wrapText="1"/>
    </xf>
    <xf numFmtId="4" fontId="13" fillId="0" borderId="14" xfId="0" applyNumberFormat="1" applyFont="1" applyFill="1" applyBorder="1" applyAlignment="1">
      <alignment horizontal="right" vertical="center" wrapText="1"/>
    </xf>
    <xf numFmtId="0" fontId="13" fillId="0" borderId="19" xfId="0" applyNumberFormat="1" applyFont="1" applyFill="1" applyBorder="1" applyAlignment="1">
      <alignment vertical="top" wrapText="1"/>
    </xf>
    <xf numFmtId="0" fontId="13" fillId="0" borderId="19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19" xfId="0" applyFont="1" applyFill="1" applyBorder="1" applyAlignment="1">
      <alignment horizontal="left" vertical="top" wrapText="1" indent="1"/>
    </xf>
    <xf numFmtId="49" fontId="38" fillId="0" borderId="19" xfId="0" applyNumberFormat="1" applyFont="1" applyFill="1" applyBorder="1" applyAlignment="1">
      <alignment horizontal="right" vertical="top" wrapText="1"/>
    </xf>
    <xf numFmtId="0" fontId="14" fillId="0" borderId="19" xfId="0" applyFont="1" applyFill="1" applyBorder="1" applyAlignment="1">
      <alignment horizontal="left" vertical="top" wrapText="1" indent="1"/>
    </xf>
    <xf numFmtId="4" fontId="38" fillId="0" borderId="14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0" fontId="13" fillId="0" borderId="11" xfId="0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left" vertical="top" wrapText="1" indent="1"/>
    </xf>
    <xf numFmtId="49" fontId="38" fillId="0" borderId="19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4" fontId="13" fillId="0" borderId="19" xfId="0" applyNumberFormat="1" applyFont="1" applyFill="1" applyBorder="1" applyAlignment="1">
      <alignment horizontal="right" vertical="center" wrapText="1"/>
    </xf>
    <xf numFmtId="4" fontId="13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0" fillId="0" borderId="33" xfId="0" applyNumberFormat="1" applyFont="1" applyFill="1" applyBorder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chete buget 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zoomScalePageLayoutView="0" workbookViewId="0" topLeftCell="A115">
      <selection activeCell="A139" sqref="A139"/>
    </sheetView>
  </sheetViews>
  <sheetFormatPr defaultColWidth="9.140625" defaultRowHeight="12.75"/>
  <cols>
    <col min="1" max="1" width="57.57421875" style="0" customWidth="1"/>
    <col min="2" max="2" width="10.140625" style="0" customWidth="1"/>
    <col min="3" max="3" width="11.140625" style="0" customWidth="1"/>
    <col min="4" max="4" width="10.57421875" style="0" customWidth="1"/>
  </cols>
  <sheetData>
    <row r="1" ht="12.75">
      <c r="A1" s="1" t="s">
        <v>409</v>
      </c>
    </row>
    <row r="2" ht="12.75">
      <c r="A2" s="1" t="s">
        <v>410</v>
      </c>
    </row>
    <row r="3" ht="12.75">
      <c r="A3" s="1" t="s">
        <v>411</v>
      </c>
    </row>
    <row r="4" ht="12.75">
      <c r="A4" s="1" t="s">
        <v>412</v>
      </c>
    </row>
    <row r="5" s="1" customFormat="1" ht="12.75"/>
    <row r="6" s="1" customFormat="1" ht="12.75"/>
    <row r="7" s="1" customFormat="1" ht="12.75"/>
    <row r="8" spans="1:4" s="1" customFormat="1" ht="12.75">
      <c r="A8" s="341" t="s">
        <v>695</v>
      </c>
      <c r="B8" s="341"/>
      <c r="C8" s="341"/>
      <c r="D8" s="341"/>
    </row>
    <row r="9" spans="1:4" s="1" customFormat="1" ht="12.75">
      <c r="A9" s="148"/>
      <c r="B9" s="148"/>
      <c r="C9" s="148"/>
      <c r="D9" s="148"/>
    </row>
    <row r="10" spans="1:4" s="1" customFormat="1" ht="12.75">
      <c r="A10" s="148"/>
      <c r="B10" s="148"/>
      <c r="C10" s="148"/>
      <c r="D10" s="148"/>
    </row>
    <row r="11" ht="13.5" thickBot="1"/>
    <row r="12" spans="1:4" ht="13.5" thickBot="1">
      <c r="A12" s="291" t="s">
        <v>530</v>
      </c>
      <c r="B12" s="293">
        <v>2014</v>
      </c>
      <c r="C12" s="292"/>
      <c r="D12" s="322"/>
    </row>
    <row r="13" spans="1:4" ht="12.75">
      <c r="A13" s="236"/>
      <c r="B13" s="232" t="s">
        <v>18</v>
      </c>
      <c r="C13" s="229" t="s">
        <v>528</v>
      </c>
      <c r="D13" s="323"/>
    </row>
    <row r="14" spans="1:4" ht="13.5" thickBot="1">
      <c r="A14" s="237"/>
      <c r="B14" s="234" t="s">
        <v>514</v>
      </c>
      <c r="C14" s="252" t="s">
        <v>529</v>
      </c>
      <c r="D14" s="324" t="s">
        <v>513</v>
      </c>
    </row>
    <row r="15" spans="1:4" ht="13.5" thickBot="1">
      <c r="A15" s="314"/>
      <c r="B15" s="263">
        <f>B17+B72+B70+B68</f>
        <v>126983</v>
      </c>
      <c r="C15" s="263">
        <f>C17+C72+C70+C68</f>
        <v>106983</v>
      </c>
      <c r="D15" s="264">
        <f>D17+D72+D70+D68</f>
        <v>20000</v>
      </c>
    </row>
    <row r="16" spans="1:4" ht="12.75">
      <c r="A16" s="236"/>
      <c r="B16" s="238"/>
      <c r="C16" s="253"/>
      <c r="D16" s="323"/>
    </row>
    <row r="17" spans="1:4" ht="13.5" thickBot="1">
      <c r="A17" s="315" t="s">
        <v>509</v>
      </c>
      <c r="B17" s="239">
        <f>B22+B43+B52+B57+B62</f>
        <v>94003</v>
      </c>
      <c r="C17" s="254">
        <f>SUM(C18:C20)</f>
        <v>74003</v>
      </c>
      <c r="D17" s="325">
        <f>D22+D43+D52+D57+D62</f>
        <v>20000</v>
      </c>
    </row>
    <row r="18" spans="1:4" ht="12.75">
      <c r="A18" s="316" t="s">
        <v>512</v>
      </c>
      <c r="B18" s="240">
        <f>SUM(C18:D18)</f>
        <v>3584</v>
      </c>
      <c r="C18" s="255">
        <v>3584</v>
      </c>
      <c r="D18" s="241"/>
    </row>
    <row r="19" spans="1:4" ht="12.75">
      <c r="A19" s="316" t="s">
        <v>511</v>
      </c>
      <c r="B19" s="240">
        <f>SUM(C19:D19)</f>
        <v>42917</v>
      </c>
      <c r="C19" s="255">
        <v>30982</v>
      </c>
      <c r="D19" s="241">
        <v>11935</v>
      </c>
    </row>
    <row r="20" spans="1:4" ht="12.75">
      <c r="A20" s="316" t="s">
        <v>510</v>
      </c>
      <c r="B20" s="240">
        <f>SUM(C20:D20)</f>
        <v>47502</v>
      </c>
      <c r="C20" s="255">
        <v>39437</v>
      </c>
      <c r="D20" s="241">
        <v>8065</v>
      </c>
    </row>
    <row r="21" spans="1:8" ht="12.75">
      <c r="A21" s="236"/>
      <c r="B21" s="240"/>
      <c r="C21" s="255"/>
      <c r="D21" s="241"/>
      <c r="H21" s="1"/>
    </row>
    <row r="22" spans="1:8" ht="12.75">
      <c r="A22" s="269" t="s">
        <v>37</v>
      </c>
      <c r="B22" s="242">
        <f>SUM(B23:B39)</f>
        <v>12270</v>
      </c>
      <c r="C22" s="242">
        <f>SUM(C23:C39)</f>
        <v>12270</v>
      </c>
      <c r="D22" s="256">
        <f>SUM(D23:D39)</f>
        <v>0</v>
      </c>
      <c r="H22" s="1"/>
    </row>
    <row r="23" spans="1:8" ht="12.75">
      <c r="A23" s="317" t="s">
        <v>515</v>
      </c>
      <c r="B23" s="243">
        <v>1614</v>
      </c>
      <c r="C23" s="257">
        <v>1614</v>
      </c>
      <c r="D23" s="326"/>
      <c r="H23" s="1"/>
    </row>
    <row r="24" spans="1:8" ht="12.75">
      <c r="A24" s="267" t="s">
        <v>666</v>
      </c>
      <c r="B24" s="244"/>
      <c r="C24" s="258"/>
      <c r="D24" s="249"/>
      <c r="H24" s="1"/>
    </row>
    <row r="25" spans="1:4" ht="12.75">
      <c r="A25" s="267" t="s">
        <v>667</v>
      </c>
      <c r="B25" s="244"/>
      <c r="C25" s="258"/>
      <c r="D25" s="249"/>
    </row>
    <row r="26" spans="1:4" ht="12.75">
      <c r="A26" s="268" t="s">
        <v>668</v>
      </c>
      <c r="B26" s="245"/>
      <c r="C26" s="259"/>
      <c r="D26" s="327"/>
    </row>
    <row r="27" spans="1:4" ht="12.75">
      <c r="A27" s="318" t="s">
        <v>516</v>
      </c>
      <c r="B27" s="244">
        <v>3032</v>
      </c>
      <c r="C27" s="258">
        <v>3032</v>
      </c>
      <c r="D27" s="249"/>
    </row>
    <row r="28" spans="1:4" ht="12.75">
      <c r="A28" s="267" t="s">
        <v>669</v>
      </c>
      <c r="B28" s="244"/>
      <c r="C28" s="258"/>
      <c r="D28" s="249"/>
    </row>
    <row r="29" spans="1:4" ht="12.75">
      <c r="A29" s="267" t="s">
        <v>670</v>
      </c>
      <c r="B29" s="244"/>
      <c r="C29" s="258"/>
      <c r="D29" s="249"/>
    </row>
    <row r="30" spans="1:4" ht="12.75">
      <c r="A30" s="268" t="s">
        <v>671</v>
      </c>
      <c r="B30" s="245"/>
      <c r="C30" s="259"/>
      <c r="D30" s="327"/>
    </row>
    <row r="31" spans="1:4" ht="12.75">
      <c r="A31" s="318" t="s">
        <v>519</v>
      </c>
      <c r="B31" s="244">
        <v>2156</v>
      </c>
      <c r="C31" s="258">
        <v>2156</v>
      </c>
      <c r="D31" s="249"/>
    </row>
    <row r="32" spans="1:4" ht="12.75">
      <c r="A32" s="267" t="s">
        <v>672</v>
      </c>
      <c r="B32" s="244"/>
      <c r="C32" s="258"/>
      <c r="D32" s="249"/>
    </row>
    <row r="33" spans="1:4" ht="12.75">
      <c r="A33" s="267" t="s">
        <v>518</v>
      </c>
      <c r="B33" s="244"/>
      <c r="C33" s="258"/>
      <c r="D33" s="249"/>
    </row>
    <row r="34" spans="1:4" ht="12.75">
      <c r="A34" s="268" t="s">
        <v>517</v>
      </c>
      <c r="B34" s="245"/>
      <c r="C34" s="259"/>
      <c r="D34" s="327"/>
    </row>
    <row r="35" spans="1:4" ht="12.75">
      <c r="A35" s="317" t="s">
        <v>520</v>
      </c>
      <c r="B35" s="243">
        <v>1205</v>
      </c>
      <c r="C35" s="257">
        <v>1205</v>
      </c>
      <c r="D35" s="326"/>
    </row>
    <row r="36" spans="1:4" ht="12.75">
      <c r="A36" s="267" t="s">
        <v>673</v>
      </c>
      <c r="B36" s="244"/>
      <c r="C36" s="258"/>
      <c r="D36" s="249"/>
    </row>
    <row r="37" spans="1:4" ht="12.75">
      <c r="A37" s="267" t="s">
        <v>523</v>
      </c>
      <c r="B37" s="244"/>
      <c r="C37" s="258"/>
      <c r="D37" s="249"/>
    </row>
    <row r="38" spans="1:4" ht="12.75">
      <c r="A38" s="268" t="s">
        <v>522</v>
      </c>
      <c r="B38" s="245"/>
      <c r="C38" s="259"/>
      <c r="D38" s="327"/>
    </row>
    <row r="39" spans="1:4" ht="12.75">
      <c r="A39" s="318" t="s">
        <v>521</v>
      </c>
      <c r="B39" s="244">
        <v>4263</v>
      </c>
      <c r="C39" s="258">
        <v>4263</v>
      </c>
      <c r="D39" s="249"/>
    </row>
    <row r="40" spans="1:4" ht="12.75">
      <c r="A40" s="267" t="s">
        <v>674</v>
      </c>
      <c r="B40" s="244"/>
      <c r="C40" s="258"/>
      <c r="D40" s="249"/>
    </row>
    <row r="41" spans="1:4" ht="12.75">
      <c r="A41" s="267" t="s">
        <v>675</v>
      </c>
      <c r="B41" s="244"/>
      <c r="C41" s="258"/>
      <c r="D41" s="249"/>
    </row>
    <row r="42" spans="1:4" ht="12.75">
      <c r="A42" s="267" t="s">
        <v>676</v>
      </c>
      <c r="B42" s="244"/>
      <c r="C42" s="258"/>
      <c r="D42" s="249"/>
    </row>
    <row r="43" spans="1:4" ht="12.75">
      <c r="A43" s="319" t="s">
        <v>40</v>
      </c>
      <c r="B43" s="242">
        <f>SUM(B44:B48)</f>
        <v>5506</v>
      </c>
      <c r="C43" s="242">
        <f>SUM(C44:C48)</f>
        <v>5506</v>
      </c>
      <c r="D43" s="256">
        <f>SUM(D44:D48)</f>
        <v>0</v>
      </c>
    </row>
    <row r="44" spans="1:4" ht="12.75">
      <c r="A44" s="318" t="s">
        <v>677</v>
      </c>
      <c r="B44" s="244">
        <v>5187</v>
      </c>
      <c r="C44" s="258">
        <v>5187</v>
      </c>
      <c r="D44" s="328"/>
    </row>
    <row r="45" spans="1:4" ht="12.75">
      <c r="A45" s="267" t="s">
        <v>678</v>
      </c>
      <c r="B45" s="244"/>
      <c r="C45" s="258"/>
      <c r="D45" s="328"/>
    </row>
    <row r="46" spans="1:4" ht="12.75">
      <c r="A46" s="267" t="s">
        <v>679</v>
      </c>
      <c r="B46" s="244"/>
      <c r="C46" s="258"/>
      <c r="D46" s="328"/>
    </row>
    <row r="47" spans="1:4" ht="12.75">
      <c r="A47" s="268" t="s">
        <v>680</v>
      </c>
      <c r="B47" s="245"/>
      <c r="C47" s="259"/>
      <c r="D47" s="329"/>
    </row>
    <row r="48" spans="1:4" ht="12.75">
      <c r="A48" s="318" t="s">
        <v>526</v>
      </c>
      <c r="B48" s="244">
        <v>319</v>
      </c>
      <c r="C48" s="258">
        <v>319</v>
      </c>
      <c r="D48" s="328"/>
    </row>
    <row r="49" spans="1:4" ht="12.75">
      <c r="A49" s="267" t="s">
        <v>681</v>
      </c>
      <c r="B49" s="244"/>
      <c r="C49" s="258"/>
      <c r="D49" s="328"/>
    </row>
    <row r="50" spans="1:4" ht="12.75">
      <c r="A50" s="267" t="s">
        <v>524</v>
      </c>
      <c r="B50" s="244"/>
      <c r="C50" s="258"/>
      <c r="D50" s="328"/>
    </row>
    <row r="51" spans="1:4" ht="12.75">
      <c r="A51" s="267" t="s">
        <v>525</v>
      </c>
      <c r="B51" s="244"/>
      <c r="C51" s="258"/>
      <c r="D51" s="328"/>
    </row>
    <row r="52" spans="1:4" ht="12.75">
      <c r="A52" s="319" t="s">
        <v>55</v>
      </c>
      <c r="B52" s="246">
        <f>SUM(B53)</f>
        <v>2547</v>
      </c>
      <c r="C52" s="246">
        <f>SUM(C53)</f>
        <v>2547</v>
      </c>
      <c r="D52" s="330">
        <v>0</v>
      </c>
    </row>
    <row r="53" spans="1:4" ht="12.75">
      <c r="A53" s="318" t="s">
        <v>682</v>
      </c>
      <c r="B53" s="244">
        <v>2547</v>
      </c>
      <c r="C53" s="258">
        <v>2547</v>
      </c>
      <c r="D53" s="249"/>
    </row>
    <row r="54" spans="1:4" ht="12.75">
      <c r="A54" s="267" t="s">
        <v>683</v>
      </c>
      <c r="B54" s="244"/>
      <c r="C54" s="258"/>
      <c r="D54" s="249"/>
    </row>
    <row r="55" spans="1:4" ht="12.75">
      <c r="A55" s="267" t="s">
        <v>684</v>
      </c>
      <c r="B55" s="244"/>
      <c r="C55" s="258"/>
      <c r="D55" s="249"/>
    </row>
    <row r="56" spans="1:4" ht="12.75">
      <c r="A56" s="267" t="s">
        <v>685</v>
      </c>
      <c r="B56" s="244"/>
      <c r="C56" s="258"/>
      <c r="D56" s="249"/>
    </row>
    <row r="57" spans="1:4" ht="12.75">
      <c r="A57" s="269" t="s">
        <v>69</v>
      </c>
      <c r="B57" s="242">
        <f>SUM(B58)</f>
        <v>51318</v>
      </c>
      <c r="C57" s="242">
        <f>SUM(C58)</f>
        <v>31318</v>
      </c>
      <c r="D57" s="256">
        <f>SUM(D58)</f>
        <v>20000</v>
      </c>
    </row>
    <row r="58" spans="1:4" ht="12.75">
      <c r="A58" s="318" t="s">
        <v>527</v>
      </c>
      <c r="B58" s="244">
        <f>SUM(C58:D58)</f>
        <v>51318</v>
      </c>
      <c r="C58" s="258">
        <f>SUM(C59:C61)</f>
        <v>31318</v>
      </c>
      <c r="D58" s="326">
        <f>SUM(D59:D61)</f>
        <v>20000</v>
      </c>
    </row>
    <row r="59" spans="1:4" ht="12.75">
      <c r="A59" s="267" t="s">
        <v>689</v>
      </c>
      <c r="B59" s="244">
        <f>SUM(C59:D59)</f>
        <v>1263</v>
      </c>
      <c r="C59" s="258">
        <v>1263</v>
      </c>
      <c r="D59" s="249"/>
    </row>
    <row r="60" spans="1:4" ht="12.75">
      <c r="A60" s="267" t="s">
        <v>690</v>
      </c>
      <c r="B60" s="244">
        <f>SUM(C60:D60)</f>
        <v>29362</v>
      </c>
      <c r="C60" s="258">
        <v>17427</v>
      </c>
      <c r="D60" s="249">
        <v>11935</v>
      </c>
    </row>
    <row r="61" spans="1:4" ht="12.75">
      <c r="A61" s="268" t="s">
        <v>691</v>
      </c>
      <c r="B61" s="245">
        <f>SUM(C61:D61)</f>
        <v>20693</v>
      </c>
      <c r="C61" s="259">
        <v>12628</v>
      </c>
      <c r="D61" s="327">
        <v>8065</v>
      </c>
    </row>
    <row r="62" spans="1:4" ht="12.75">
      <c r="A62" s="320" t="s">
        <v>77</v>
      </c>
      <c r="B62" s="247">
        <f>B63</f>
        <v>22362</v>
      </c>
      <c r="C62" s="260">
        <f>C63</f>
        <v>22362</v>
      </c>
      <c r="D62" s="250">
        <v>0</v>
      </c>
    </row>
    <row r="63" spans="1:4" ht="12.75">
      <c r="A63" s="317" t="s">
        <v>686</v>
      </c>
      <c r="B63" s="243">
        <v>22362</v>
      </c>
      <c r="C63" s="257">
        <v>22362</v>
      </c>
      <c r="D63" s="326"/>
    </row>
    <row r="64" spans="1:4" ht="12.75">
      <c r="A64" s="267" t="s">
        <v>666</v>
      </c>
      <c r="B64" s="240"/>
      <c r="C64" s="255"/>
      <c r="D64" s="241"/>
    </row>
    <row r="65" spans="1:4" ht="12.75">
      <c r="A65" s="267" t="s">
        <v>687</v>
      </c>
      <c r="B65" s="240"/>
      <c r="C65" s="255"/>
      <c r="D65" s="241"/>
    </row>
    <row r="66" spans="1:4" ht="12.75">
      <c r="A66" s="268" t="s">
        <v>688</v>
      </c>
      <c r="B66" s="248"/>
      <c r="C66" s="261"/>
      <c r="D66" s="251"/>
    </row>
    <row r="67" spans="1:4" ht="12.75">
      <c r="A67" s="236"/>
      <c r="B67" s="236"/>
      <c r="C67" s="230"/>
      <c r="D67" s="233"/>
    </row>
    <row r="68" spans="1:4" ht="13.5" thickBot="1">
      <c r="A68" s="321" t="s">
        <v>692</v>
      </c>
      <c r="B68" s="239">
        <v>3500</v>
      </c>
      <c r="C68" s="254">
        <v>3500</v>
      </c>
      <c r="D68" s="325"/>
    </row>
    <row r="69" spans="1:4" ht="12.75">
      <c r="A69" s="236"/>
      <c r="B69" s="236"/>
      <c r="C69" s="230"/>
      <c r="D69" s="233"/>
    </row>
    <row r="70" spans="1:4" ht="13.5" thickBot="1">
      <c r="A70" s="321" t="s">
        <v>693</v>
      </c>
      <c r="B70" s="239">
        <v>20000</v>
      </c>
      <c r="C70" s="254">
        <v>20000</v>
      </c>
      <c r="D70" s="325"/>
    </row>
    <row r="71" spans="1:4" ht="12.75">
      <c r="A71" s="236"/>
      <c r="B71" s="236"/>
      <c r="C71" s="230"/>
      <c r="D71" s="233"/>
    </row>
    <row r="72" spans="1:4" ht="13.5" thickBot="1">
      <c r="A72" s="321" t="s">
        <v>694</v>
      </c>
      <c r="B72" s="239">
        <v>9480</v>
      </c>
      <c r="C72" s="254">
        <v>9480</v>
      </c>
      <c r="D72" s="325"/>
    </row>
    <row r="73" spans="1:4" ht="12.75">
      <c r="A73" s="338"/>
      <c r="B73" s="333"/>
      <c r="C73" s="333"/>
      <c r="D73" s="241"/>
    </row>
    <row r="74" spans="1:4" s="1" customFormat="1" ht="12.75">
      <c r="A74" s="339" t="s">
        <v>571</v>
      </c>
      <c r="B74" s="262">
        <v>200</v>
      </c>
      <c r="C74" s="262">
        <v>200</v>
      </c>
      <c r="D74" s="250"/>
    </row>
    <row r="75" spans="1:4" s="1" customFormat="1" ht="12.75">
      <c r="A75" s="339"/>
      <c r="B75" s="262"/>
      <c r="C75" s="262"/>
      <c r="D75" s="250"/>
    </row>
    <row r="76" spans="1:4" s="313" customFormat="1" ht="12.75">
      <c r="A76" s="340" t="s">
        <v>572</v>
      </c>
      <c r="B76" s="334"/>
      <c r="C76" s="334"/>
      <c r="D76" s="331"/>
    </row>
    <row r="77" spans="1:4" ht="12.75">
      <c r="A77" s="230" t="s">
        <v>573</v>
      </c>
      <c r="B77" s="255"/>
      <c r="C77" s="255"/>
      <c r="D77" s="241"/>
    </row>
    <row r="78" spans="1:4" ht="12.75">
      <c r="A78" s="230" t="s">
        <v>574</v>
      </c>
      <c r="B78" s="255">
        <v>40</v>
      </c>
      <c r="C78" s="255">
        <v>40</v>
      </c>
      <c r="D78" s="241"/>
    </row>
    <row r="79" spans="1:4" ht="12.75">
      <c r="A79" s="230" t="s">
        <v>575</v>
      </c>
      <c r="B79" s="255">
        <v>12</v>
      </c>
      <c r="C79" s="255">
        <v>12</v>
      </c>
      <c r="D79" s="241"/>
    </row>
    <row r="80" spans="1:4" ht="12.75">
      <c r="A80" s="230" t="s">
        <v>576</v>
      </c>
      <c r="B80" s="255">
        <v>76</v>
      </c>
      <c r="C80" s="255">
        <v>76</v>
      </c>
      <c r="D80" s="241"/>
    </row>
    <row r="81" spans="1:4" ht="12.75">
      <c r="A81" s="230" t="s">
        <v>577</v>
      </c>
      <c r="B81" s="255">
        <v>34</v>
      </c>
      <c r="C81" s="255">
        <v>34</v>
      </c>
      <c r="D81" s="241"/>
    </row>
    <row r="82" spans="1:4" ht="12.75">
      <c r="A82" s="230" t="s">
        <v>578</v>
      </c>
      <c r="B82" s="255">
        <v>19</v>
      </c>
      <c r="C82" s="255">
        <v>19</v>
      </c>
      <c r="D82" s="241"/>
    </row>
    <row r="83" spans="1:4" ht="12.75">
      <c r="A83" s="230" t="s">
        <v>579</v>
      </c>
      <c r="B83" s="255">
        <v>19</v>
      </c>
      <c r="C83" s="255">
        <v>19</v>
      </c>
      <c r="D83" s="241"/>
    </row>
    <row r="84" spans="1:4" ht="12.75">
      <c r="A84" s="230"/>
      <c r="B84" s="230"/>
      <c r="C84" s="230"/>
      <c r="D84" s="233"/>
    </row>
    <row r="85" spans="1:4" s="1" customFormat="1" ht="12.75">
      <c r="A85" s="339" t="s">
        <v>37</v>
      </c>
      <c r="B85" s="335">
        <v>593</v>
      </c>
      <c r="C85" s="335">
        <v>593</v>
      </c>
      <c r="D85" s="332"/>
    </row>
    <row r="86" spans="1:4" s="1" customFormat="1" ht="12.75">
      <c r="A86" s="339"/>
      <c r="B86" s="335"/>
      <c r="C86" s="335"/>
      <c r="D86" s="332"/>
    </row>
    <row r="87" spans="1:4" s="313" customFormat="1" ht="12.75">
      <c r="A87" s="340" t="s">
        <v>580</v>
      </c>
      <c r="B87" s="334">
        <v>593</v>
      </c>
      <c r="C87" s="334">
        <v>593</v>
      </c>
      <c r="D87" s="331"/>
    </row>
    <row r="88" spans="1:4" ht="12.75">
      <c r="A88" s="230" t="s">
        <v>573</v>
      </c>
      <c r="B88" s="230"/>
      <c r="C88" s="230"/>
      <c r="D88" s="233"/>
    </row>
    <row r="89" spans="1:4" ht="12.75">
      <c r="A89" s="230" t="s">
        <v>581</v>
      </c>
      <c r="B89" s="336">
        <v>70</v>
      </c>
      <c r="C89" s="336">
        <v>70</v>
      </c>
      <c r="D89" s="233"/>
    </row>
    <row r="90" spans="1:4" ht="12.75">
      <c r="A90" s="230" t="s">
        <v>582</v>
      </c>
      <c r="B90" s="336">
        <v>70</v>
      </c>
      <c r="C90" s="336">
        <v>70</v>
      </c>
      <c r="D90" s="233"/>
    </row>
    <row r="91" spans="1:4" ht="12.75">
      <c r="A91" s="230" t="s">
        <v>583</v>
      </c>
      <c r="B91" s="336">
        <v>382</v>
      </c>
      <c r="C91" s="336">
        <v>382</v>
      </c>
      <c r="D91" s="233"/>
    </row>
    <row r="92" spans="1:4" ht="12.75">
      <c r="A92" s="230" t="s">
        <v>584</v>
      </c>
      <c r="B92" s="336">
        <v>71</v>
      </c>
      <c r="C92" s="336">
        <v>71</v>
      </c>
      <c r="D92" s="233"/>
    </row>
    <row r="93" spans="1:4" ht="6.75" customHeight="1">
      <c r="A93" s="230"/>
      <c r="B93" s="230"/>
      <c r="C93" s="230"/>
      <c r="D93" s="233"/>
    </row>
    <row r="94" spans="1:4" s="1" customFormat="1" ht="12.75">
      <c r="A94" s="339" t="s">
        <v>105</v>
      </c>
      <c r="B94" s="335">
        <v>1263</v>
      </c>
      <c r="C94" s="335">
        <v>1263</v>
      </c>
      <c r="D94" s="332"/>
    </row>
    <row r="95" spans="1:4" s="1" customFormat="1" ht="9" customHeight="1">
      <c r="A95" s="339"/>
      <c r="B95" s="335"/>
      <c r="C95" s="335"/>
      <c r="D95" s="332"/>
    </row>
    <row r="96" spans="1:4" s="313" customFormat="1" ht="12.75">
      <c r="A96" s="340" t="s">
        <v>580</v>
      </c>
      <c r="B96" s="334">
        <v>900</v>
      </c>
      <c r="C96" s="334">
        <v>900</v>
      </c>
      <c r="D96" s="331"/>
    </row>
    <row r="97" spans="1:4" ht="12.75">
      <c r="A97" s="230" t="s">
        <v>585</v>
      </c>
      <c r="B97" s="336"/>
      <c r="C97" s="336"/>
      <c r="D97" s="233"/>
    </row>
    <row r="98" spans="1:4" ht="12.75">
      <c r="A98" s="230" t="s">
        <v>586</v>
      </c>
      <c r="B98" s="336">
        <v>150</v>
      </c>
      <c r="C98" s="336">
        <v>150</v>
      </c>
      <c r="D98" s="233"/>
    </row>
    <row r="99" spans="1:4" ht="12.75">
      <c r="A99" s="230" t="s">
        <v>587</v>
      </c>
      <c r="B99" s="336">
        <v>200</v>
      </c>
      <c r="C99" s="336">
        <v>200</v>
      </c>
      <c r="D99" s="233"/>
    </row>
    <row r="100" spans="1:4" ht="12.75">
      <c r="A100" s="230" t="s">
        <v>588</v>
      </c>
      <c r="B100" s="336">
        <v>130</v>
      </c>
      <c r="C100" s="336">
        <v>130</v>
      </c>
      <c r="D100" s="233"/>
    </row>
    <row r="101" spans="1:4" ht="12.75">
      <c r="A101" s="230" t="s">
        <v>589</v>
      </c>
      <c r="B101" s="336">
        <v>420</v>
      </c>
      <c r="C101" s="336">
        <v>420</v>
      </c>
      <c r="D101" s="233"/>
    </row>
    <row r="102" spans="1:4" s="313" customFormat="1" ht="12.75">
      <c r="A102" s="340" t="s">
        <v>73</v>
      </c>
      <c r="B102" s="334">
        <v>100</v>
      </c>
      <c r="C102" s="334">
        <v>100</v>
      </c>
      <c r="D102" s="331"/>
    </row>
    <row r="103" spans="1:4" ht="12.75">
      <c r="A103" s="230" t="s">
        <v>585</v>
      </c>
      <c r="B103" s="336"/>
      <c r="C103" s="336"/>
      <c r="D103" s="233"/>
    </row>
    <row r="104" spans="1:4" ht="12.75">
      <c r="A104" s="230" t="s">
        <v>590</v>
      </c>
      <c r="B104" s="336">
        <v>100</v>
      </c>
      <c r="C104" s="336">
        <v>100</v>
      </c>
      <c r="D104" s="233"/>
    </row>
    <row r="105" spans="1:4" s="313" customFormat="1" ht="12.75">
      <c r="A105" s="340" t="s">
        <v>572</v>
      </c>
      <c r="B105" s="334">
        <v>263</v>
      </c>
      <c r="C105" s="334">
        <v>263</v>
      </c>
      <c r="D105" s="331"/>
    </row>
    <row r="106" spans="1:4" ht="12.75">
      <c r="A106" s="230" t="s">
        <v>585</v>
      </c>
      <c r="B106" s="336"/>
      <c r="C106" s="336"/>
      <c r="D106" s="233"/>
    </row>
    <row r="107" spans="1:4" ht="12.75">
      <c r="A107" s="230" t="s">
        <v>591</v>
      </c>
      <c r="B107" s="336">
        <v>40</v>
      </c>
      <c r="C107" s="336">
        <v>40</v>
      </c>
      <c r="D107" s="233"/>
    </row>
    <row r="108" spans="1:4" ht="12.75">
      <c r="A108" s="230" t="s">
        <v>592</v>
      </c>
      <c r="B108" s="336">
        <v>10</v>
      </c>
      <c r="C108" s="336">
        <v>10</v>
      </c>
      <c r="D108" s="233"/>
    </row>
    <row r="109" spans="1:4" ht="12.75">
      <c r="A109" s="230" t="s">
        <v>593</v>
      </c>
      <c r="B109" s="336">
        <v>10</v>
      </c>
      <c r="C109" s="336">
        <v>10</v>
      </c>
      <c r="D109" s="233"/>
    </row>
    <row r="110" spans="1:4" ht="12.75">
      <c r="A110" s="230" t="s">
        <v>594</v>
      </c>
      <c r="B110" s="336">
        <v>12</v>
      </c>
      <c r="C110" s="336">
        <v>12</v>
      </c>
      <c r="D110" s="233"/>
    </row>
    <row r="111" spans="1:4" ht="12.75">
      <c r="A111" s="230" t="s">
        <v>595</v>
      </c>
      <c r="B111" s="336">
        <v>30</v>
      </c>
      <c r="C111" s="336">
        <v>30</v>
      </c>
      <c r="D111" s="233"/>
    </row>
    <row r="112" spans="1:4" ht="12.75">
      <c r="A112" s="230" t="s">
        <v>596</v>
      </c>
      <c r="B112" s="336">
        <v>20</v>
      </c>
      <c r="C112" s="336">
        <v>20</v>
      </c>
      <c r="D112" s="233"/>
    </row>
    <row r="113" spans="1:4" ht="12.75">
      <c r="A113" s="230" t="s">
        <v>597</v>
      </c>
      <c r="B113" s="336">
        <v>10</v>
      </c>
      <c r="C113" s="336">
        <v>10</v>
      </c>
      <c r="D113" s="233"/>
    </row>
    <row r="114" spans="1:4" ht="12.75">
      <c r="A114" s="230" t="s">
        <v>598</v>
      </c>
      <c r="B114" s="336">
        <v>6</v>
      </c>
      <c r="C114" s="336">
        <v>6</v>
      </c>
      <c r="D114" s="233"/>
    </row>
    <row r="115" spans="1:4" ht="12.75">
      <c r="A115" s="230" t="s">
        <v>599</v>
      </c>
      <c r="B115" s="336">
        <v>25</v>
      </c>
      <c r="C115" s="336">
        <v>25</v>
      </c>
      <c r="D115" s="233"/>
    </row>
    <row r="116" spans="1:4" ht="12.75">
      <c r="A116" s="230" t="s">
        <v>600</v>
      </c>
      <c r="B116" s="336">
        <v>40</v>
      </c>
      <c r="C116" s="336">
        <v>40</v>
      </c>
      <c r="D116" s="233"/>
    </row>
    <row r="117" spans="1:4" ht="12.75">
      <c r="A117" s="230" t="s">
        <v>601</v>
      </c>
      <c r="B117" s="336">
        <v>20</v>
      </c>
      <c r="C117" s="336">
        <v>20</v>
      </c>
      <c r="D117" s="233"/>
    </row>
    <row r="118" spans="1:4" ht="12.75">
      <c r="A118" s="230" t="s">
        <v>602</v>
      </c>
      <c r="B118" s="336">
        <v>40</v>
      </c>
      <c r="C118" s="336">
        <v>40</v>
      </c>
      <c r="D118" s="233"/>
    </row>
    <row r="119" spans="1:4" ht="7.5" customHeight="1">
      <c r="A119" s="230"/>
      <c r="B119" s="336"/>
      <c r="C119" s="336"/>
      <c r="D119" s="233"/>
    </row>
    <row r="120" spans="1:4" s="1" customFormat="1" ht="12.75">
      <c r="A120" s="339" t="s">
        <v>603</v>
      </c>
      <c r="B120" s="335">
        <v>70</v>
      </c>
      <c r="C120" s="335">
        <v>70</v>
      </c>
      <c r="D120" s="332"/>
    </row>
    <row r="121" spans="1:4" ht="9" customHeight="1">
      <c r="A121" s="230"/>
      <c r="B121" s="336"/>
      <c r="C121" s="336"/>
      <c r="D121" s="233"/>
    </row>
    <row r="122" spans="1:4" s="313" customFormat="1" ht="12.75">
      <c r="A122" s="340" t="s">
        <v>572</v>
      </c>
      <c r="B122" s="334">
        <v>70</v>
      </c>
      <c r="C122" s="334">
        <v>70</v>
      </c>
      <c r="D122" s="331"/>
    </row>
    <row r="123" spans="1:4" ht="12.75">
      <c r="A123" s="230" t="s">
        <v>573</v>
      </c>
      <c r="B123" s="336"/>
      <c r="C123" s="336"/>
      <c r="D123" s="233"/>
    </row>
    <row r="124" spans="1:4" ht="12.75">
      <c r="A124" s="342" t="s">
        <v>604</v>
      </c>
      <c r="B124" s="343">
        <v>70</v>
      </c>
      <c r="C124" s="343">
        <v>70</v>
      </c>
      <c r="D124" s="265"/>
    </row>
    <row r="125" spans="1:4" ht="12.75">
      <c r="A125" s="347"/>
      <c r="B125" s="348"/>
      <c r="C125" s="348"/>
      <c r="D125" s="266"/>
    </row>
    <row r="126" spans="1:4" s="1" customFormat="1" ht="12.75">
      <c r="A126" s="339" t="s">
        <v>605</v>
      </c>
      <c r="B126" s="335">
        <v>1353</v>
      </c>
      <c r="C126" s="335">
        <v>1353</v>
      </c>
      <c r="D126" s="332"/>
    </row>
    <row r="127" spans="1:4" s="1" customFormat="1" ht="12.75">
      <c r="A127" s="339"/>
      <c r="B127" s="335"/>
      <c r="C127" s="335"/>
      <c r="D127" s="332"/>
    </row>
    <row r="128" spans="1:4" s="313" customFormat="1" ht="12.75">
      <c r="A128" s="340" t="s">
        <v>580</v>
      </c>
      <c r="B128" s="334">
        <v>463</v>
      </c>
      <c r="C128" s="334">
        <v>463</v>
      </c>
      <c r="D128" s="331"/>
    </row>
    <row r="129" spans="1:4" ht="12.75">
      <c r="A129" s="230" t="s">
        <v>573</v>
      </c>
      <c r="B129" s="336"/>
      <c r="C129" s="336"/>
      <c r="D129" s="233"/>
    </row>
    <row r="130" spans="1:4" ht="12.75">
      <c r="A130" s="230" t="s">
        <v>606</v>
      </c>
      <c r="B130" s="336">
        <v>42</v>
      </c>
      <c r="C130" s="336">
        <v>42</v>
      </c>
      <c r="D130" s="233"/>
    </row>
    <row r="131" spans="1:4" ht="12.75">
      <c r="A131" s="230" t="s">
        <v>607</v>
      </c>
      <c r="B131" s="336">
        <v>70</v>
      </c>
      <c r="C131" s="336">
        <v>70</v>
      </c>
      <c r="D131" s="233"/>
    </row>
    <row r="132" spans="1:4" ht="12.75">
      <c r="A132" s="230" t="s">
        <v>608</v>
      </c>
      <c r="B132" s="336">
        <v>55</v>
      </c>
      <c r="C132" s="336">
        <v>55</v>
      </c>
      <c r="D132" s="233"/>
    </row>
    <row r="133" spans="1:4" ht="12.75">
      <c r="A133" s="230" t="s">
        <v>609</v>
      </c>
      <c r="B133" s="336">
        <v>70</v>
      </c>
      <c r="C133" s="336">
        <v>70</v>
      </c>
      <c r="D133" s="233"/>
    </row>
    <row r="134" spans="1:4" ht="12.75">
      <c r="A134" s="230" t="s">
        <v>610</v>
      </c>
      <c r="B134" s="336">
        <v>226</v>
      </c>
      <c r="C134" s="336">
        <v>226</v>
      </c>
      <c r="D134" s="233"/>
    </row>
    <row r="135" spans="1:4" s="313" customFormat="1" ht="12.75">
      <c r="A135" s="340" t="s">
        <v>73</v>
      </c>
      <c r="B135" s="334">
        <v>80</v>
      </c>
      <c r="C135" s="334">
        <v>80</v>
      </c>
      <c r="D135" s="331"/>
    </row>
    <row r="136" spans="1:4" ht="12.75">
      <c r="A136" s="230" t="s">
        <v>573</v>
      </c>
      <c r="B136" s="336"/>
      <c r="C136" s="336"/>
      <c r="D136" s="233"/>
    </row>
    <row r="137" spans="1:4" ht="12.75">
      <c r="A137" s="230" t="s">
        <v>611</v>
      </c>
      <c r="B137" s="336">
        <v>15</v>
      </c>
      <c r="C137" s="336">
        <v>15</v>
      </c>
      <c r="D137" s="233"/>
    </row>
    <row r="138" spans="1:4" ht="12.75">
      <c r="A138" s="230" t="s">
        <v>612</v>
      </c>
      <c r="B138" s="336">
        <v>15</v>
      </c>
      <c r="C138" s="336">
        <v>15</v>
      </c>
      <c r="D138" s="233"/>
    </row>
    <row r="139" spans="1:4" ht="12.75">
      <c r="A139" s="230" t="s">
        <v>613</v>
      </c>
      <c r="B139" s="336">
        <v>50</v>
      </c>
      <c r="C139" s="336">
        <v>50</v>
      </c>
      <c r="D139" s="233"/>
    </row>
    <row r="140" spans="1:4" s="313" customFormat="1" ht="12.75">
      <c r="A140" s="340" t="s">
        <v>572</v>
      </c>
      <c r="B140" s="334">
        <v>810</v>
      </c>
      <c r="C140" s="334">
        <v>810</v>
      </c>
      <c r="D140" s="331"/>
    </row>
    <row r="141" spans="1:4" ht="12.75">
      <c r="A141" s="230" t="s">
        <v>573</v>
      </c>
      <c r="B141" s="336"/>
      <c r="C141" s="336"/>
      <c r="D141" s="233"/>
    </row>
    <row r="142" spans="1:4" ht="12.75">
      <c r="A142" s="230" t="s">
        <v>58</v>
      </c>
      <c r="B142" s="336">
        <v>55</v>
      </c>
      <c r="C142" s="336">
        <v>55</v>
      </c>
      <c r="D142" s="233"/>
    </row>
    <row r="143" spans="1:4" ht="12.75">
      <c r="A143" s="230" t="s">
        <v>59</v>
      </c>
      <c r="B143" s="336">
        <v>30</v>
      </c>
      <c r="C143" s="336">
        <v>30</v>
      </c>
      <c r="D143" s="233"/>
    </row>
    <row r="144" spans="1:4" ht="12.75">
      <c r="A144" s="230" t="s">
        <v>60</v>
      </c>
      <c r="B144" s="336">
        <v>60</v>
      </c>
      <c r="C144" s="336">
        <v>60</v>
      </c>
      <c r="D144" s="233"/>
    </row>
    <row r="145" spans="1:4" ht="12.75">
      <c r="A145" s="230" t="s">
        <v>61</v>
      </c>
      <c r="B145" s="336">
        <v>10</v>
      </c>
      <c r="C145" s="336">
        <v>10</v>
      </c>
      <c r="D145" s="233"/>
    </row>
    <row r="146" spans="1:4" ht="12.75">
      <c r="A146" s="230" t="s">
        <v>62</v>
      </c>
      <c r="B146" s="336">
        <v>5</v>
      </c>
      <c r="C146" s="336">
        <v>5</v>
      </c>
      <c r="D146" s="233"/>
    </row>
    <row r="147" spans="1:4" ht="12.75">
      <c r="A147" s="230" t="s">
        <v>614</v>
      </c>
      <c r="B147" s="336">
        <v>100</v>
      </c>
      <c r="C147" s="336">
        <v>100</v>
      </c>
      <c r="D147" s="233"/>
    </row>
    <row r="148" spans="1:4" ht="12.75">
      <c r="A148" s="230" t="s">
        <v>615</v>
      </c>
      <c r="B148" s="336">
        <v>1</v>
      </c>
      <c r="C148" s="336">
        <v>1</v>
      </c>
      <c r="D148" s="233"/>
    </row>
    <row r="149" spans="1:4" ht="12.75">
      <c r="A149" s="230" t="s">
        <v>616</v>
      </c>
      <c r="B149" s="336">
        <v>30</v>
      </c>
      <c r="C149" s="336">
        <v>30</v>
      </c>
      <c r="D149" s="233"/>
    </row>
    <row r="150" spans="1:4" ht="12.75">
      <c r="A150" s="230" t="s">
        <v>617</v>
      </c>
      <c r="B150" s="336">
        <v>40</v>
      </c>
      <c r="C150" s="336">
        <v>40</v>
      </c>
      <c r="D150" s="233"/>
    </row>
    <row r="151" spans="1:4" ht="12.75">
      <c r="A151" s="230" t="s">
        <v>618</v>
      </c>
      <c r="B151" s="336">
        <v>4</v>
      </c>
      <c r="C151" s="336">
        <v>4</v>
      </c>
      <c r="D151" s="233"/>
    </row>
    <row r="152" spans="1:4" ht="12.75">
      <c r="A152" s="230" t="s">
        <v>619</v>
      </c>
      <c r="B152" s="336">
        <v>30</v>
      </c>
      <c r="C152" s="336">
        <v>30</v>
      </c>
      <c r="D152" s="233"/>
    </row>
    <row r="153" spans="1:4" ht="12.75">
      <c r="A153" s="230" t="s">
        <v>620</v>
      </c>
      <c r="B153" s="336">
        <v>30</v>
      </c>
      <c r="C153" s="336">
        <v>30</v>
      </c>
      <c r="D153" s="233"/>
    </row>
    <row r="154" spans="1:4" ht="12.75">
      <c r="A154" s="230" t="s">
        <v>621</v>
      </c>
      <c r="B154" s="336">
        <v>50</v>
      </c>
      <c r="C154" s="336">
        <v>50</v>
      </c>
      <c r="D154" s="233"/>
    </row>
    <row r="155" spans="1:4" ht="12.75">
      <c r="A155" s="230" t="s">
        <v>585</v>
      </c>
      <c r="B155" s="336"/>
      <c r="C155" s="336"/>
      <c r="D155" s="233"/>
    </row>
    <row r="156" spans="1:4" ht="12.75">
      <c r="A156" s="230" t="s">
        <v>576</v>
      </c>
      <c r="B156" s="336">
        <v>10</v>
      </c>
      <c r="C156" s="336">
        <v>10</v>
      </c>
      <c r="D156" s="233"/>
    </row>
    <row r="157" spans="1:4" ht="12.75">
      <c r="A157" s="230" t="s">
        <v>622</v>
      </c>
      <c r="B157" s="336">
        <v>45</v>
      </c>
      <c r="C157" s="336">
        <v>45</v>
      </c>
      <c r="D157" s="233"/>
    </row>
    <row r="158" spans="1:4" ht="12.75">
      <c r="A158" s="230" t="s">
        <v>623</v>
      </c>
      <c r="B158" s="336">
        <v>45</v>
      </c>
      <c r="C158" s="336">
        <v>45</v>
      </c>
      <c r="D158" s="233"/>
    </row>
    <row r="159" spans="1:4" ht="12.75">
      <c r="A159" s="230" t="s">
        <v>624</v>
      </c>
      <c r="B159" s="336">
        <v>40</v>
      </c>
      <c r="C159" s="336">
        <v>40</v>
      </c>
      <c r="D159" s="233"/>
    </row>
    <row r="160" spans="1:4" ht="12.75">
      <c r="A160" s="230" t="s">
        <v>625</v>
      </c>
      <c r="B160" s="336">
        <v>30</v>
      </c>
      <c r="C160" s="336">
        <v>30</v>
      </c>
      <c r="D160" s="233"/>
    </row>
    <row r="161" spans="1:4" ht="12.75">
      <c r="A161" s="230" t="s">
        <v>626</v>
      </c>
      <c r="B161" s="336">
        <v>160</v>
      </c>
      <c r="C161" s="336">
        <v>160</v>
      </c>
      <c r="D161" s="233"/>
    </row>
    <row r="162" spans="1:4" ht="12.75">
      <c r="A162" s="230" t="s">
        <v>627</v>
      </c>
      <c r="B162" s="336">
        <v>15</v>
      </c>
      <c r="C162" s="336">
        <v>15</v>
      </c>
      <c r="D162" s="233"/>
    </row>
    <row r="163" spans="1:4" ht="12.75">
      <c r="A163" s="230" t="s">
        <v>628</v>
      </c>
      <c r="B163" s="336">
        <v>20</v>
      </c>
      <c r="C163" s="336">
        <v>20</v>
      </c>
      <c r="D163" s="233"/>
    </row>
    <row r="164" spans="1:4" ht="12.75">
      <c r="A164" s="230"/>
      <c r="B164" s="336"/>
      <c r="C164" s="336"/>
      <c r="D164" s="233"/>
    </row>
    <row r="165" spans="1:4" s="1" customFormat="1" ht="12.75">
      <c r="A165" s="339" t="s">
        <v>629</v>
      </c>
      <c r="B165" s="335">
        <v>1420</v>
      </c>
      <c r="C165" s="335">
        <v>1420</v>
      </c>
      <c r="D165" s="332"/>
    </row>
    <row r="166" spans="1:4" ht="12.75">
      <c r="A166" s="230"/>
      <c r="B166" s="336"/>
      <c r="C166" s="336"/>
      <c r="D166" s="233"/>
    </row>
    <row r="167" spans="1:4" s="313" customFormat="1" ht="12.75">
      <c r="A167" s="340" t="s">
        <v>572</v>
      </c>
      <c r="B167" s="334">
        <v>1420</v>
      </c>
      <c r="C167" s="334">
        <v>1420</v>
      </c>
      <c r="D167" s="331"/>
    </row>
    <row r="168" spans="1:4" ht="12.75">
      <c r="A168" s="230" t="s">
        <v>585</v>
      </c>
      <c r="B168" s="336"/>
      <c r="C168" s="336"/>
      <c r="D168" s="233"/>
    </row>
    <row r="169" spans="1:4" ht="12.75">
      <c r="A169" s="230" t="s">
        <v>630</v>
      </c>
      <c r="B169" s="336">
        <v>600</v>
      </c>
      <c r="C169" s="336">
        <v>600</v>
      </c>
      <c r="D169" s="233"/>
    </row>
    <row r="170" spans="1:4" ht="12.75">
      <c r="A170" s="230" t="s">
        <v>631</v>
      </c>
      <c r="B170" s="336">
        <v>700</v>
      </c>
      <c r="C170" s="336">
        <v>700</v>
      </c>
      <c r="D170" s="233"/>
    </row>
    <row r="171" spans="1:4" ht="12.75">
      <c r="A171" s="230" t="s">
        <v>632</v>
      </c>
      <c r="B171" s="336">
        <v>90</v>
      </c>
      <c r="C171" s="336">
        <v>90</v>
      </c>
      <c r="D171" s="233"/>
    </row>
    <row r="172" spans="1:4" ht="12.75">
      <c r="A172" s="230" t="s">
        <v>633</v>
      </c>
      <c r="B172" s="336">
        <v>30</v>
      </c>
      <c r="C172" s="336">
        <v>30</v>
      </c>
      <c r="D172" s="233"/>
    </row>
    <row r="173" spans="1:4" ht="12.75">
      <c r="A173" s="230"/>
      <c r="B173" s="336"/>
      <c r="C173" s="336"/>
      <c r="D173" s="233"/>
    </row>
    <row r="174" spans="1:4" s="1" customFormat="1" ht="12.75">
      <c r="A174" s="339" t="s">
        <v>634</v>
      </c>
      <c r="B174" s="335">
        <v>856</v>
      </c>
      <c r="C174" s="335">
        <v>856</v>
      </c>
      <c r="D174" s="332"/>
    </row>
    <row r="175" spans="1:4" s="1" customFormat="1" ht="9" customHeight="1">
      <c r="A175" s="339"/>
      <c r="B175" s="335"/>
      <c r="C175" s="335"/>
      <c r="D175" s="332"/>
    </row>
    <row r="176" spans="1:4" s="313" customFormat="1" ht="12.75">
      <c r="A176" s="340" t="s">
        <v>580</v>
      </c>
      <c r="B176" s="334">
        <v>686</v>
      </c>
      <c r="C176" s="334">
        <v>686</v>
      </c>
      <c r="D176" s="331"/>
    </row>
    <row r="177" spans="1:4" ht="12.75">
      <c r="A177" s="230" t="s">
        <v>573</v>
      </c>
      <c r="B177" s="336"/>
      <c r="C177" s="336"/>
      <c r="D177" s="233"/>
    </row>
    <row r="178" spans="1:4" ht="12.75">
      <c r="A178" s="230" t="s">
        <v>635</v>
      </c>
      <c r="B178" s="336">
        <v>10</v>
      </c>
      <c r="C178" s="336">
        <v>10</v>
      </c>
      <c r="D178" s="233"/>
    </row>
    <row r="179" spans="1:4" ht="12.75">
      <c r="A179" s="230" t="s">
        <v>636</v>
      </c>
      <c r="B179" s="336">
        <v>500</v>
      </c>
      <c r="C179" s="336">
        <v>500</v>
      </c>
      <c r="D179" s="233"/>
    </row>
    <row r="180" spans="1:4" ht="12.75">
      <c r="A180" s="230" t="s">
        <v>637</v>
      </c>
      <c r="B180" s="336">
        <v>75</v>
      </c>
      <c r="C180" s="336">
        <v>75</v>
      </c>
      <c r="D180" s="233"/>
    </row>
    <row r="181" spans="1:4" ht="12.75">
      <c r="A181" s="230" t="s">
        <v>638</v>
      </c>
      <c r="B181" s="336">
        <v>50</v>
      </c>
      <c r="C181" s="336">
        <v>50</v>
      </c>
      <c r="D181" s="233"/>
    </row>
    <row r="182" spans="1:4" ht="12.75">
      <c r="A182" s="230" t="s">
        <v>639</v>
      </c>
      <c r="B182" s="336"/>
      <c r="C182" s="336"/>
      <c r="D182" s="233"/>
    </row>
    <row r="183" spans="1:4" ht="12.75">
      <c r="A183" s="230" t="s">
        <v>640</v>
      </c>
      <c r="B183" s="336">
        <v>23</v>
      </c>
      <c r="C183" s="336">
        <v>23</v>
      </c>
      <c r="D183" s="233"/>
    </row>
    <row r="184" spans="1:4" ht="12.75">
      <c r="A184" s="230" t="s">
        <v>641</v>
      </c>
      <c r="B184" s="336">
        <v>8</v>
      </c>
      <c r="C184" s="336">
        <v>8</v>
      </c>
      <c r="D184" s="233"/>
    </row>
    <row r="185" spans="1:4" ht="12.75">
      <c r="A185" s="230" t="s">
        <v>642</v>
      </c>
      <c r="B185" s="336">
        <v>12</v>
      </c>
      <c r="C185" s="336">
        <v>12</v>
      </c>
      <c r="D185" s="233"/>
    </row>
    <row r="186" spans="1:4" ht="12.75">
      <c r="A186" s="342" t="s">
        <v>643</v>
      </c>
      <c r="B186" s="343">
        <v>8</v>
      </c>
      <c r="C186" s="343">
        <v>8</v>
      </c>
      <c r="D186" s="265"/>
    </row>
    <row r="187" spans="1:4" s="313" customFormat="1" ht="12.75">
      <c r="A187" s="344" t="s">
        <v>572</v>
      </c>
      <c r="B187" s="345">
        <v>170</v>
      </c>
      <c r="C187" s="345">
        <v>170</v>
      </c>
      <c r="D187" s="346"/>
    </row>
    <row r="188" spans="1:4" ht="12.75">
      <c r="A188" s="230" t="s">
        <v>573</v>
      </c>
      <c r="B188" s="336"/>
      <c r="C188" s="336"/>
      <c r="D188" s="233"/>
    </row>
    <row r="189" spans="1:4" ht="12.75">
      <c r="A189" s="230" t="s">
        <v>644</v>
      </c>
      <c r="B189" s="336">
        <v>70</v>
      </c>
      <c r="C189" s="336">
        <v>70</v>
      </c>
      <c r="D189" s="233"/>
    </row>
    <row r="190" spans="1:4" ht="12.75">
      <c r="A190" s="230" t="s">
        <v>645</v>
      </c>
      <c r="B190" s="336">
        <v>50</v>
      </c>
      <c r="C190" s="336">
        <v>50</v>
      </c>
      <c r="D190" s="233"/>
    </row>
    <row r="191" spans="1:4" ht="12.75">
      <c r="A191" s="230" t="s">
        <v>646</v>
      </c>
      <c r="B191" s="336">
        <v>50</v>
      </c>
      <c r="C191" s="336">
        <v>50</v>
      </c>
      <c r="D191" s="233"/>
    </row>
    <row r="192" spans="1:4" ht="9.75" customHeight="1">
      <c r="A192" s="230"/>
      <c r="B192" s="336"/>
      <c r="C192" s="336"/>
      <c r="D192" s="233"/>
    </row>
    <row r="193" spans="1:4" s="1" customFormat="1" ht="12.75">
      <c r="A193" s="339" t="s">
        <v>647</v>
      </c>
      <c r="B193" s="335">
        <v>3725</v>
      </c>
      <c r="C193" s="335">
        <v>3725</v>
      </c>
      <c r="D193" s="332"/>
    </row>
    <row r="194" spans="1:4" ht="12.75">
      <c r="A194" s="230"/>
      <c r="B194" s="336"/>
      <c r="C194" s="336"/>
      <c r="D194" s="233"/>
    </row>
    <row r="195" spans="1:4" s="313" customFormat="1" ht="12.75">
      <c r="A195" s="340" t="s">
        <v>580</v>
      </c>
      <c r="B195" s="334">
        <v>3145</v>
      </c>
      <c r="C195" s="334">
        <v>3145</v>
      </c>
      <c r="D195" s="331"/>
    </row>
    <row r="196" spans="1:4" ht="12.75">
      <c r="A196" s="230" t="s">
        <v>573</v>
      </c>
      <c r="B196" s="336"/>
      <c r="C196" s="336"/>
      <c r="D196" s="233"/>
    </row>
    <row r="197" spans="1:4" ht="12.75">
      <c r="A197" s="230" t="s">
        <v>648</v>
      </c>
      <c r="B197" s="336">
        <v>1100</v>
      </c>
      <c r="C197" s="336">
        <v>1100</v>
      </c>
      <c r="D197" s="233"/>
    </row>
    <row r="198" spans="1:4" ht="12.75">
      <c r="A198" s="230" t="s">
        <v>649</v>
      </c>
      <c r="B198" s="336">
        <v>630</v>
      </c>
      <c r="C198" s="336">
        <v>630</v>
      </c>
      <c r="D198" s="233"/>
    </row>
    <row r="199" spans="1:4" ht="12.75">
      <c r="A199" s="230" t="s">
        <v>650</v>
      </c>
      <c r="B199" s="336">
        <v>600</v>
      </c>
      <c r="C199" s="336">
        <v>600</v>
      </c>
      <c r="D199" s="233"/>
    </row>
    <row r="200" spans="1:4" ht="12.75">
      <c r="A200" s="230" t="s">
        <v>651</v>
      </c>
      <c r="B200" s="336">
        <v>165</v>
      </c>
      <c r="C200" s="336">
        <v>165</v>
      </c>
      <c r="D200" s="233"/>
    </row>
    <row r="201" spans="1:4" ht="12.75">
      <c r="A201" s="230" t="s">
        <v>652</v>
      </c>
      <c r="B201" s="336">
        <v>600</v>
      </c>
      <c r="C201" s="336">
        <v>600</v>
      </c>
      <c r="D201" s="233"/>
    </row>
    <row r="202" spans="1:4" ht="12.75">
      <c r="A202" s="230" t="s">
        <v>653</v>
      </c>
      <c r="B202" s="336">
        <v>50</v>
      </c>
      <c r="C202" s="336">
        <v>50</v>
      </c>
      <c r="D202" s="233"/>
    </row>
    <row r="203" spans="1:4" s="313" customFormat="1" ht="12.75">
      <c r="A203" s="340" t="s">
        <v>73</v>
      </c>
      <c r="B203" s="334">
        <v>430</v>
      </c>
      <c r="C203" s="334">
        <v>430</v>
      </c>
      <c r="D203" s="331"/>
    </row>
    <row r="204" spans="1:4" ht="12.75">
      <c r="A204" s="230" t="s">
        <v>573</v>
      </c>
      <c r="B204" s="336"/>
      <c r="C204" s="336"/>
      <c r="D204" s="233"/>
    </row>
    <row r="205" spans="1:4" ht="12.75">
      <c r="A205" s="230" t="s">
        <v>654</v>
      </c>
      <c r="B205" s="336">
        <v>50</v>
      </c>
      <c r="C205" s="336">
        <v>50</v>
      </c>
      <c r="D205" s="233"/>
    </row>
    <row r="206" spans="1:4" ht="12.75">
      <c r="A206" s="230" t="s">
        <v>655</v>
      </c>
      <c r="B206" s="336">
        <v>50</v>
      </c>
      <c r="C206" s="336">
        <v>50</v>
      </c>
      <c r="D206" s="233"/>
    </row>
    <row r="207" spans="1:4" ht="12.75">
      <c r="A207" s="230" t="s">
        <v>656</v>
      </c>
      <c r="B207" s="336">
        <v>50</v>
      </c>
      <c r="C207" s="336">
        <v>50</v>
      </c>
      <c r="D207" s="233"/>
    </row>
    <row r="208" spans="1:4" ht="12.75">
      <c r="A208" s="230" t="s">
        <v>657</v>
      </c>
      <c r="B208" s="336">
        <v>50</v>
      </c>
      <c r="C208" s="336">
        <v>50</v>
      </c>
      <c r="D208" s="233"/>
    </row>
    <row r="209" spans="1:4" ht="12.75">
      <c r="A209" s="230" t="s">
        <v>658</v>
      </c>
      <c r="B209" s="336">
        <v>50</v>
      </c>
      <c r="C209" s="336">
        <v>50</v>
      </c>
      <c r="D209" s="233"/>
    </row>
    <row r="210" spans="1:4" ht="12.75">
      <c r="A210" s="230" t="s">
        <v>659</v>
      </c>
      <c r="B210" s="336">
        <v>50</v>
      </c>
      <c r="C210" s="336">
        <v>50</v>
      </c>
      <c r="D210" s="233"/>
    </row>
    <row r="211" spans="1:4" ht="12.75">
      <c r="A211" s="230" t="s">
        <v>660</v>
      </c>
      <c r="B211" s="336">
        <v>50</v>
      </c>
      <c r="C211" s="336">
        <v>50</v>
      </c>
      <c r="D211" s="233"/>
    </row>
    <row r="212" spans="1:4" ht="12.75">
      <c r="A212" s="230" t="s">
        <v>585</v>
      </c>
      <c r="B212" s="336"/>
      <c r="C212" s="336"/>
      <c r="D212" s="233"/>
    </row>
    <row r="213" spans="1:4" ht="12.75">
      <c r="A213" s="230" t="s">
        <v>661</v>
      </c>
      <c r="B213" s="336">
        <v>80</v>
      </c>
      <c r="C213" s="336">
        <v>80</v>
      </c>
      <c r="D213" s="233"/>
    </row>
    <row r="214" spans="1:4" ht="12.75">
      <c r="A214" s="230"/>
      <c r="B214" s="336"/>
      <c r="C214" s="336"/>
      <c r="D214" s="233"/>
    </row>
    <row r="215" spans="1:4" s="313" customFormat="1" ht="12.75">
      <c r="A215" s="340" t="s">
        <v>572</v>
      </c>
      <c r="B215" s="334">
        <v>150</v>
      </c>
      <c r="C215" s="334">
        <v>150</v>
      </c>
      <c r="D215" s="331"/>
    </row>
    <row r="216" spans="1:4" ht="12.75">
      <c r="A216" s="230"/>
      <c r="B216" s="336"/>
      <c r="C216" s="336"/>
      <c r="D216" s="233"/>
    </row>
    <row r="217" spans="1:4" ht="12.75">
      <c r="A217" s="230" t="s">
        <v>585</v>
      </c>
      <c r="B217" s="336"/>
      <c r="C217" s="336"/>
      <c r="D217" s="233"/>
    </row>
    <row r="218" spans="1:4" ht="12.75">
      <c r="A218" s="230" t="s">
        <v>662</v>
      </c>
      <c r="B218" s="336">
        <v>50</v>
      </c>
      <c r="C218" s="336">
        <v>50</v>
      </c>
      <c r="D218" s="233"/>
    </row>
    <row r="219" spans="1:4" ht="12.75">
      <c r="A219" s="230" t="s">
        <v>663</v>
      </c>
      <c r="B219" s="336">
        <v>50</v>
      </c>
      <c r="C219" s="336">
        <v>50</v>
      </c>
      <c r="D219" s="233"/>
    </row>
    <row r="220" spans="1:4" ht="12.75">
      <c r="A220" s="230" t="s">
        <v>664</v>
      </c>
      <c r="B220" s="336">
        <v>30</v>
      </c>
      <c r="C220" s="336">
        <v>30</v>
      </c>
      <c r="D220" s="233"/>
    </row>
    <row r="221" spans="1:4" ht="13.5" thickBot="1">
      <c r="A221" s="231" t="s">
        <v>665</v>
      </c>
      <c r="B221" s="337">
        <v>20</v>
      </c>
      <c r="C221" s="337">
        <v>20</v>
      </c>
      <c r="D221" s="235"/>
    </row>
    <row r="224" ht="12.75">
      <c r="A224" s="164" t="s">
        <v>433</v>
      </c>
    </row>
    <row r="225" ht="12.75">
      <c r="A225" s="164" t="s">
        <v>434</v>
      </c>
    </row>
    <row r="228" ht="12.75">
      <c r="A228" s="148" t="s">
        <v>435</v>
      </c>
    </row>
    <row r="229" ht="12.75">
      <c r="A229" s="164" t="s">
        <v>564</v>
      </c>
    </row>
  </sheetData>
  <sheetProtection/>
  <mergeCells count="2">
    <mergeCell ref="B12:D12"/>
    <mergeCell ref="A8:D8"/>
  </mergeCells>
  <printOptions/>
  <pageMargins left="0.7480314960629921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7109375" style="0" customWidth="1"/>
    <col min="2" max="2" width="62.8515625" style="0" customWidth="1"/>
    <col min="3" max="3" width="11.28125" style="0" customWidth="1"/>
    <col min="4" max="4" width="11.140625" style="0" customWidth="1"/>
    <col min="5" max="5" width="13.8515625" style="0" customWidth="1"/>
    <col min="6" max="6" width="12.00390625" style="0" customWidth="1"/>
    <col min="7" max="7" width="13.421875" style="0" customWidth="1"/>
    <col min="8" max="16384" width="9.140625" style="2" customWidth="1"/>
  </cols>
  <sheetData>
    <row r="1" spans="1:2" ht="12.75">
      <c r="A1" s="1" t="s">
        <v>409</v>
      </c>
      <c r="B1" s="1"/>
    </row>
    <row r="2" spans="1:6" ht="12.75">
      <c r="A2" s="1" t="s">
        <v>410</v>
      </c>
      <c r="B2" s="1"/>
      <c r="F2" s="202"/>
    </row>
    <row r="3" spans="1:6" ht="12.75">
      <c r="A3" s="1" t="s">
        <v>411</v>
      </c>
      <c r="B3" s="1"/>
      <c r="F3" s="201"/>
    </row>
    <row r="4" spans="1:2" ht="12.75">
      <c r="A4" s="1" t="s">
        <v>412</v>
      </c>
      <c r="B4" s="1"/>
    </row>
    <row r="6" ht="12.75">
      <c r="B6" s="1" t="s">
        <v>778</v>
      </c>
    </row>
    <row r="7" ht="12.75">
      <c r="B7" s="1"/>
    </row>
    <row r="8" spans="3:7" ht="13.5" thickBot="1">
      <c r="C8" s="4"/>
      <c r="G8" s="4" t="s">
        <v>152</v>
      </c>
    </row>
    <row r="9" spans="1:7" ht="12.75">
      <c r="A9" s="203"/>
      <c r="B9" s="204"/>
      <c r="C9" s="205" t="s">
        <v>462</v>
      </c>
      <c r="D9" s="204" t="s">
        <v>463</v>
      </c>
      <c r="E9" s="205" t="s">
        <v>464</v>
      </c>
      <c r="F9" s="204" t="s">
        <v>463</v>
      </c>
      <c r="G9" s="206" t="s">
        <v>465</v>
      </c>
    </row>
    <row r="10" spans="1:7" ht="12.75">
      <c r="A10" s="207" t="s">
        <v>466</v>
      </c>
      <c r="B10" s="208"/>
      <c r="C10" s="26" t="s">
        <v>467</v>
      </c>
      <c r="D10" s="208" t="s">
        <v>468</v>
      </c>
      <c r="E10" s="26" t="s">
        <v>469</v>
      </c>
      <c r="F10" s="208" t="s">
        <v>470</v>
      </c>
      <c r="G10" s="209" t="s">
        <v>471</v>
      </c>
    </row>
    <row r="11" spans="1:7" ht="12.75">
      <c r="A11" s="207" t="s">
        <v>472</v>
      </c>
      <c r="B11" s="208" t="s">
        <v>414</v>
      </c>
      <c r="C11" s="26" t="s">
        <v>473</v>
      </c>
      <c r="D11" s="208"/>
      <c r="E11" s="26" t="s">
        <v>474</v>
      </c>
      <c r="F11" s="208"/>
      <c r="G11" s="209" t="s">
        <v>475</v>
      </c>
    </row>
    <row r="12" spans="1:7" ht="12.75">
      <c r="A12" s="207"/>
      <c r="B12" s="208"/>
      <c r="C12" s="26"/>
      <c r="D12" s="208"/>
      <c r="E12" s="26" t="s">
        <v>476</v>
      </c>
      <c r="F12" s="208"/>
      <c r="G12" s="209" t="s">
        <v>477</v>
      </c>
    </row>
    <row r="13" spans="1:7" ht="12.75">
      <c r="A13" s="210"/>
      <c r="B13" s="211"/>
      <c r="C13" s="212"/>
      <c r="D13" s="211"/>
      <c r="E13" s="212" t="s">
        <v>478</v>
      </c>
      <c r="F13" s="211"/>
      <c r="G13" s="213"/>
    </row>
    <row r="14" spans="1:7" ht="12.75">
      <c r="A14" s="214" t="s">
        <v>157</v>
      </c>
      <c r="B14" s="215" t="s">
        <v>416</v>
      </c>
      <c r="C14" s="219">
        <f>G14+F14+E14+D14</f>
        <v>274235.3</v>
      </c>
      <c r="D14" s="219">
        <f>D15+D20+D27+D31</f>
        <v>248680</v>
      </c>
      <c r="E14" s="219">
        <f>E15+E20+E27+E31+E32</f>
        <v>15161.3</v>
      </c>
      <c r="F14" s="219">
        <f>F15+F20+F27+F31+F32+F33</f>
        <v>20000</v>
      </c>
      <c r="G14" s="219">
        <f>G15+G20+G27+G31+G32</f>
        <v>-9606</v>
      </c>
    </row>
    <row r="15" spans="1:7" ht="12.75">
      <c r="A15" s="177" t="s">
        <v>148</v>
      </c>
      <c r="B15" s="60" t="s">
        <v>417</v>
      </c>
      <c r="C15" s="220">
        <f aca="true" t="shared" si="0" ref="C15:C64">G15+F15+E15+D15</f>
        <v>87495.3</v>
      </c>
      <c r="D15" s="197">
        <f>D16+D17+D18+D19</f>
        <v>81940</v>
      </c>
      <c r="E15" s="197">
        <f>E16+E17+E18+E19</f>
        <v>5555.3</v>
      </c>
      <c r="F15" s="197"/>
      <c r="G15" s="198"/>
    </row>
    <row r="16" spans="1:7" ht="12.75">
      <c r="A16" s="177"/>
      <c r="B16" s="216" t="s">
        <v>479</v>
      </c>
      <c r="C16" s="221">
        <f t="shared" si="0"/>
        <v>25804</v>
      </c>
      <c r="D16" s="195">
        <v>25804</v>
      </c>
      <c r="E16" s="195"/>
      <c r="F16" s="195"/>
      <c r="G16" s="196"/>
    </row>
    <row r="17" spans="1:7" ht="12.75">
      <c r="A17" s="177"/>
      <c r="B17" s="216" t="s">
        <v>10</v>
      </c>
      <c r="C17" s="221">
        <f t="shared" si="0"/>
        <v>45600</v>
      </c>
      <c r="D17" s="195">
        <v>45600</v>
      </c>
      <c r="E17" s="195"/>
      <c r="F17" s="195"/>
      <c r="G17" s="196"/>
    </row>
    <row r="18" spans="1:7" ht="12.75">
      <c r="A18" s="177"/>
      <c r="B18" s="216" t="s">
        <v>480</v>
      </c>
      <c r="C18" s="221">
        <f t="shared" si="0"/>
        <v>76</v>
      </c>
      <c r="D18" s="195">
        <v>76</v>
      </c>
      <c r="E18" s="195"/>
      <c r="F18" s="195"/>
      <c r="G18" s="196"/>
    </row>
    <row r="19" spans="1:7" ht="12.75">
      <c r="A19" s="177"/>
      <c r="B19" s="216" t="s">
        <v>481</v>
      </c>
      <c r="C19" s="221">
        <f t="shared" si="0"/>
        <v>16015.3</v>
      </c>
      <c r="D19" s="195">
        <v>10460</v>
      </c>
      <c r="E19" s="195">
        <v>5555.3</v>
      </c>
      <c r="F19" s="195"/>
      <c r="G19" s="196"/>
    </row>
    <row r="20" spans="1:7" ht="12.75">
      <c r="A20" s="177" t="s">
        <v>149</v>
      </c>
      <c r="B20" s="60" t="s">
        <v>482</v>
      </c>
      <c r="C20" s="220">
        <f>G20+F20+E20+D20</f>
        <v>61940</v>
      </c>
      <c r="D20" s="197">
        <f>D21+D24+D25+D26+D22+D23</f>
        <v>61940</v>
      </c>
      <c r="E20" s="197">
        <f>E21+E24+E25+E26+E22+E23</f>
        <v>0</v>
      </c>
      <c r="F20" s="197"/>
      <c r="G20" s="198"/>
    </row>
    <row r="21" spans="1:7" ht="12.75">
      <c r="A21" s="177"/>
      <c r="B21" s="216" t="s">
        <v>483</v>
      </c>
      <c r="C21" s="221">
        <f t="shared" si="0"/>
        <v>44649</v>
      </c>
      <c r="D21" s="195">
        <v>44649</v>
      </c>
      <c r="E21" s="195"/>
      <c r="F21" s="195"/>
      <c r="G21" s="196"/>
    </row>
    <row r="22" spans="1:7" ht="12.75">
      <c r="A22" s="177"/>
      <c r="B22" s="216" t="s">
        <v>484</v>
      </c>
      <c r="C22" s="221">
        <f t="shared" si="0"/>
        <v>5822</v>
      </c>
      <c r="D22" s="195">
        <v>5822</v>
      </c>
      <c r="E22" s="195"/>
      <c r="F22" s="195"/>
      <c r="G22" s="196"/>
    </row>
    <row r="23" spans="1:7" ht="12.75">
      <c r="A23" s="177"/>
      <c r="B23" s="216" t="s">
        <v>485</v>
      </c>
      <c r="C23" s="221">
        <f t="shared" si="0"/>
        <v>6588</v>
      </c>
      <c r="D23" s="195">
        <v>6588</v>
      </c>
      <c r="E23" s="195"/>
      <c r="F23" s="195"/>
      <c r="G23" s="196"/>
    </row>
    <row r="24" spans="1:7" ht="12.75">
      <c r="A24" s="177"/>
      <c r="B24" s="216" t="s">
        <v>486</v>
      </c>
      <c r="C24" s="221">
        <f t="shared" si="0"/>
        <v>4685</v>
      </c>
      <c r="D24" s="195">
        <v>4685</v>
      </c>
      <c r="E24" s="195"/>
      <c r="F24" s="195"/>
      <c r="G24" s="196"/>
    </row>
    <row r="25" spans="1:7" ht="12.75">
      <c r="A25" s="177"/>
      <c r="B25" s="216" t="s">
        <v>779</v>
      </c>
      <c r="C25" s="221">
        <f t="shared" si="0"/>
        <v>97</v>
      </c>
      <c r="D25" s="195">
        <v>97</v>
      </c>
      <c r="E25" s="195"/>
      <c r="F25" s="195"/>
      <c r="G25" s="196"/>
    </row>
    <row r="26" spans="1:7" ht="12.75">
      <c r="A26" s="177"/>
      <c r="B26" s="216" t="s">
        <v>487</v>
      </c>
      <c r="C26" s="221">
        <f t="shared" si="0"/>
        <v>99</v>
      </c>
      <c r="D26" s="195">
        <v>99</v>
      </c>
      <c r="E26" s="195"/>
      <c r="F26" s="195"/>
      <c r="G26" s="196"/>
    </row>
    <row r="27" spans="1:7" ht="12.75">
      <c r="A27" s="177" t="s">
        <v>150</v>
      </c>
      <c r="B27" s="108" t="s">
        <v>488</v>
      </c>
      <c r="C27" s="220">
        <f t="shared" si="0"/>
        <v>48521</v>
      </c>
      <c r="D27" s="197">
        <f>D28+D29+D30</f>
        <v>48521</v>
      </c>
      <c r="E27" s="197">
        <f>E28+E29+E30</f>
        <v>0</v>
      </c>
      <c r="F27" s="197"/>
      <c r="G27" s="198"/>
    </row>
    <row r="28" spans="1:7" ht="12.75">
      <c r="A28" s="177"/>
      <c r="B28" s="216" t="s">
        <v>489</v>
      </c>
      <c r="C28" s="221">
        <f t="shared" si="0"/>
        <v>65</v>
      </c>
      <c r="D28" s="195">
        <v>65</v>
      </c>
      <c r="E28" s="195"/>
      <c r="F28" s="195"/>
      <c r="G28" s="196"/>
    </row>
    <row r="29" spans="1:7" ht="12.75">
      <c r="A29" s="177"/>
      <c r="B29" s="216" t="s">
        <v>255</v>
      </c>
      <c r="C29" s="221">
        <f t="shared" si="0"/>
        <v>2316</v>
      </c>
      <c r="D29" s="195">
        <v>2316</v>
      </c>
      <c r="E29" s="195"/>
      <c r="F29" s="195"/>
      <c r="G29" s="196"/>
    </row>
    <row r="30" spans="1:7" ht="12.75">
      <c r="A30" s="177"/>
      <c r="B30" s="216" t="s">
        <v>490</v>
      </c>
      <c r="C30" s="221">
        <f t="shared" si="0"/>
        <v>46140</v>
      </c>
      <c r="D30" s="195">
        <v>46140</v>
      </c>
      <c r="E30" s="195"/>
      <c r="F30" s="195"/>
      <c r="G30" s="196"/>
    </row>
    <row r="31" spans="1:7" ht="12.75">
      <c r="A31" s="177" t="s">
        <v>151</v>
      </c>
      <c r="B31" s="108" t="s">
        <v>491</v>
      </c>
      <c r="C31" s="220">
        <f t="shared" si="0"/>
        <v>56279</v>
      </c>
      <c r="D31" s="197">
        <v>56279</v>
      </c>
      <c r="E31" s="197"/>
      <c r="F31" s="197"/>
      <c r="G31" s="198"/>
    </row>
    <row r="32" spans="1:7" ht="12.75">
      <c r="A32" s="177" t="s">
        <v>312</v>
      </c>
      <c r="B32" s="108" t="s">
        <v>492</v>
      </c>
      <c r="C32" s="220">
        <f>G32+F32+E32+D32</f>
        <v>0</v>
      </c>
      <c r="D32" s="197"/>
      <c r="E32" s="197">
        <v>9606</v>
      </c>
      <c r="F32" s="197"/>
      <c r="G32" s="198">
        <v>-9606</v>
      </c>
    </row>
    <row r="33" spans="1:7" ht="12.75">
      <c r="A33" s="177" t="s">
        <v>319</v>
      </c>
      <c r="B33" s="108" t="s">
        <v>493</v>
      </c>
      <c r="C33" s="220">
        <f t="shared" si="0"/>
        <v>20000</v>
      </c>
      <c r="D33" s="197"/>
      <c r="E33" s="197"/>
      <c r="F33" s="197">
        <v>20000</v>
      </c>
      <c r="G33" s="198"/>
    </row>
    <row r="34" spans="1:7" ht="12.75">
      <c r="A34" s="173" t="s">
        <v>419</v>
      </c>
      <c r="B34" s="157" t="s">
        <v>420</v>
      </c>
      <c r="C34" s="219">
        <f t="shared" si="0"/>
        <v>274235.3</v>
      </c>
      <c r="D34" s="222">
        <f>D35+D36+D37+D38+D39+D40+D41+D42+D43+D44+D45+D46+D47</f>
        <v>248680</v>
      </c>
      <c r="E34" s="222">
        <f>E35+E36+E37+E38+E39+E40+E41+E42+E43+E44+E45+E46+E47</f>
        <v>15161.3</v>
      </c>
      <c r="F34" s="222">
        <f>F35+F36+F37+F38+F39+F40+F41+F42+F43+F44+F45+F46+F47</f>
        <v>20000</v>
      </c>
      <c r="G34" s="199">
        <f>G35+G36+G37+G38+G39+G40+G41+G42+G43+G44+G45+G46+G47</f>
        <v>-9606</v>
      </c>
    </row>
    <row r="35" spans="1:7" ht="12.75">
      <c r="A35" s="179">
        <v>1</v>
      </c>
      <c r="B35" s="161" t="s">
        <v>494</v>
      </c>
      <c r="C35" s="221">
        <f t="shared" si="0"/>
        <v>9814</v>
      </c>
      <c r="D35" s="195">
        <v>9814</v>
      </c>
      <c r="E35" s="195"/>
      <c r="F35" s="195"/>
      <c r="G35" s="196"/>
    </row>
    <row r="36" spans="1:7" ht="12.75">
      <c r="A36" s="179">
        <v>2</v>
      </c>
      <c r="B36" s="161" t="s">
        <v>283</v>
      </c>
      <c r="C36" s="221">
        <f t="shared" si="0"/>
        <v>4649</v>
      </c>
      <c r="D36" s="195">
        <v>4394</v>
      </c>
      <c r="E36" s="195">
        <v>865</v>
      </c>
      <c r="F36" s="195"/>
      <c r="G36" s="196">
        <v>-610</v>
      </c>
    </row>
    <row r="37" spans="1:7" ht="12.75">
      <c r="A37" s="179">
        <v>3</v>
      </c>
      <c r="B37" s="161" t="s">
        <v>495</v>
      </c>
      <c r="C37" s="221">
        <f t="shared" si="0"/>
        <v>8170</v>
      </c>
      <c r="D37" s="195">
        <v>8170</v>
      </c>
      <c r="E37" s="195"/>
      <c r="F37" s="195"/>
      <c r="G37" s="196"/>
    </row>
    <row r="38" spans="1:7" ht="12.75">
      <c r="A38" s="179">
        <v>4</v>
      </c>
      <c r="B38" s="161" t="s">
        <v>421</v>
      </c>
      <c r="C38" s="221">
        <f t="shared" si="0"/>
        <v>4338</v>
      </c>
      <c r="D38" s="195">
        <v>4273</v>
      </c>
      <c r="E38" s="195">
        <v>3700</v>
      </c>
      <c r="F38" s="195"/>
      <c r="G38" s="196">
        <v>-3635</v>
      </c>
    </row>
    <row r="39" spans="1:7" ht="12.75">
      <c r="A39" s="179">
        <v>5</v>
      </c>
      <c r="B39" s="161" t="s">
        <v>496</v>
      </c>
      <c r="C39" s="221">
        <f t="shared" si="0"/>
        <v>2348</v>
      </c>
      <c r="D39" s="195">
        <v>2348</v>
      </c>
      <c r="E39" s="195"/>
      <c r="F39" s="195"/>
      <c r="G39" s="196"/>
    </row>
    <row r="40" spans="1:7" ht="12.75">
      <c r="A40" s="179">
        <v>6</v>
      </c>
      <c r="B40" s="161" t="s">
        <v>320</v>
      </c>
      <c r="C40" s="221">
        <f t="shared" si="0"/>
        <v>78085.3</v>
      </c>
      <c r="D40" s="195">
        <v>73705</v>
      </c>
      <c r="E40" s="195">
        <v>4380.3</v>
      </c>
      <c r="F40" s="195"/>
      <c r="G40" s="196"/>
    </row>
    <row r="41" spans="1:7" ht="12.75">
      <c r="A41" s="179">
        <v>7</v>
      </c>
      <c r="B41" s="161" t="s">
        <v>422</v>
      </c>
      <c r="C41" s="221">
        <f t="shared" si="0"/>
        <v>15464</v>
      </c>
      <c r="D41" s="195">
        <v>14926</v>
      </c>
      <c r="E41" s="195">
        <v>5189</v>
      </c>
      <c r="F41" s="195"/>
      <c r="G41" s="196">
        <v>-4651</v>
      </c>
    </row>
    <row r="42" spans="1:7" ht="12.75">
      <c r="A42" s="179">
        <v>8</v>
      </c>
      <c r="B42" s="161" t="s">
        <v>423</v>
      </c>
      <c r="C42" s="221">
        <f t="shared" si="0"/>
        <v>15280</v>
      </c>
      <c r="D42" s="195">
        <v>14963</v>
      </c>
      <c r="E42" s="195">
        <v>1027</v>
      </c>
      <c r="F42" s="195"/>
      <c r="G42" s="196">
        <v>-710</v>
      </c>
    </row>
    <row r="43" spans="1:7" ht="12.75">
      <c r="A43" s="179">
        <v>9</v>
      </c>
      <c r="B43" s="161" t="s">
        <v>497</v>
      </c>
      <c r="C43" s="221">
        <f t="shared" si="0"/>
        <v>15852</v>
      </c>
      <c r="D43" s="195">
        <v>15852</v>
      </c>
      <c r="E43" s="195"/>
      <c r="F43" s="195"/>
      <c r="G43" s="196"/>
    </row>
    <row r="44" spans="1:7" ht="12.75">
      <c r="A44" s="179">
        <v>10</v>
      </c>
      <c r="B44" s="161" t="s">
        <v>498</v>
      </c>
      <c r="C44" s="223">
        <f t="shared" si="0"/>
        <v>3990</v>
      </c>
      <c r="D44" s="195">
        <v>3990</v>
      </c>
      <c r="E44" s="195"/>
      <c r="F44" s="195"/>
      <c r="G44" s="196"/>
    </row>
    <row r="45" spans="1:7" ht="12.75">
      <c r="A45" s="179">
        <v>11</v>
      </c>
      <c r="B45" s="161" t="s">
        <v>499</v>
      </c>
      <c r="C45" s="221">
        <f t="shared" si="0"/>
        <v>26584</v>
      </c>
      <c r="D45" s="195">
        <v>26584</v>
      </c>
      <c r="E45" s="195"/>
      <c r="F45" s="195"/>
      <c r="G45" s="196"/>
    </row>
    <row r="46" spans="1:7" ht="12.75">
      <c r="A46" s="179">
        <v>12</v>
      </c>
      <c r="B46" s="161" t="s">
        <v>500</v>
      </c>
      <c r="C46" s="221">
        <f t="shared" si="0"/>
        <v>60874</v>
      </c>
      <c r="D46" s="195">
        <v>40874</v>
      </c>
      <c r="E46" s="195"/>
      <c r="F46" s="195">
        <v>20000</v>
      </c>
      <c r="G46" s="196"/>
    </row>
    <row r="47" spans="1:7" ht="12.75">
      <c r="A47" s="179">
        <v>13</v>
      </c>
      <c r="B47" s="161" t="s">
        <v>396</v>
      </c>
      <c r="C47" s="221">
        <f t="shared" si="0"/>
        <v>28787</v>
      </c>
      <c r="D47" s="195">
        <v>28787</v>
      </c>
      <c r="E47" s="195"/>
      <c r="F47" s="195"/>
      <c r="G47" s="196"/>
    </row>
    <row r="48" spans="1:7" ht="12.75">
      <c r="A48" s="173" t="s">
        <v>424</v>
      </c>
      <c r="B48" s="157" t="s">
        <v>425</v>
      </c>
      <c r="C48" s="219">
        <f t="shared" si="0"/>
        <v>274235.3</v>
      </c>
      <c r="D48" s="222">
        <f>D49+D61</f>
        <v>248680</v>
      </c>
      <c r="E48" s="222">
        <f>E49+E61</f>
        <v>15161.3</v>
      </c>
      <c r="F48" s="222">
        <f>F49+F61</f>
        <v>20000</v>
      </c>
      <c r="G48" s="199">
        <f>G49+G61</f>
        <v>-9606</v>
      </c>
    </row>
    <row r="49" spans="1:7" ht="12.75">
      <c r="A49" s="177" t="s">
        <v>160</v>
      </c>
      <c r="B49" s="60" t="s">
        <v>426</v>
      </c>
      <c r="C49" s="220">
        <f t="shared" si="0"/>
        <v>147252.3</v>
      </c>
      <c r="D49" s="224">
        <f>D50+D51+D52+D53+D54+D55+D57+D58+D60+D56+D59</f>
        <v>141697</v>
      </c>
      <c r="E49" s="224">
        <f>E50+E51+E52+E53+E54+E55+E57+E58+E60</f>
        <v>15161.3</v>
      </c>
      <c r="F49" s="224">
        <f>F50+F51+F52+F53+F54+F55+F57+F58+F60</f>
        <v>0</v>
      </c>
      <c r="G49" s="225">
        <f>G50+G51+G52+G53+G54+G55+G57+G58+G60</f>
        <v>-9606</v>
      </c>
    </row>
    <row r="50" spans="1:7" ht="12.75">
      <c r="A50" s="179">
        <v>1</v>
      </c>
      <c r="B50" s="161" t="s">
        <v>427</v>
      </c>
      <c r="C50" s="221">
        <f t="shared" si="0"/>
        <v>73541</v>
      </c>
      <c r="D50" s="195">
        <v>68448</v>
      </c>
      <c r="E50" s="195">
        <v>5093</v>
      </c>
      <c r="F50" s="195"/>
      <c r="G50" s="196"/>
    </row>
    <row r="51" spans="1:7" ht="12.75">
      <c r="A51" s="179">
        <v>2</v>
      </c>
      <c r="B51" s="161" t="s">
        <v>428</v>
      </c>
      <c r="C51" s="221">
        <f t="shared" si="0"/>
        <v>47767.3</v>
      </c>
      <c r="D51" s="195">
        <v>37765</v>
      </c>
      <c r="E51" s="195">
        <v>10002.3</v>
      </c>
      <c r="F51" s="195"/>
      <c r="G51" s="196"/>
    </row>
    <row r="52" spans="1:7" ht="12.75">
      <c r="A52" s="179">
        <v>3</v>
      </c>
      <c r="B52" s="161" t="s">
        <v>495</v>
      </c>
      <c r="C52" s="221">
        <f t="shared" si="0"/>
        <v>8170</v>
      </c>
      <c r="D52" s="195">
        <v>8170</v>
      </c>
      <c r="E52" s="195"/>
      <c r="F52" s="195"/>
      <c r="G52" s="196"/>
    </row>
    <row r="53" spans="1:7" ht="12.75">
      <c r="A53" s="179">
        <v>4</v>
      </c>
      <c r="B53" s="161" t="s">
        <v>501</v>
      </c>
      <c r="C53" s="221">
        <f t="shared" si="0"/>
        <v>3800</v>
      </c>
      <c r="D53" s="195">
        <v>3800</v>
      </c>
      <c r="E53" s="195"/>
      <c r="F53" s="195"/>
      <c r="G53" s="196"/>
    </row>
    <row r="54" spans="1:7" ht="12.75">
      <c r="A54" s="179">
        <v>5</v>
      </c>
      <c r="B54" s="161" t="s">
        <v>502</v>
      </c>
      <c r="C54" s="221">
        <f t="shared" si="0"/>
        <v>3334</v>
      </c>
      <c r="D54" s="195">
        <v>3334</v>
      </c>
      <c r="E54" s="195"/>
      <c r="F54" s="195"/>
      <c r="G54" s="196"/>
    </row>
    <row r="55" spans="1:7" ht="12.75">
      <c r="A55" s="179">
        <v>6</v>
      </c>
      <c r="B55" s="161" t="s">
        <v>503</v>
      </c>
      <c r="C55" s="221">
        <f t="shared" si="0"/>
        <v>0</v>
      </c>
      <c r="D55" s="195">
        <v>9606</v>
      </c>
      <c r="E55" s="195"/>
      <c r="F55" s="195"/>
      <c r="G55" s="196">
        <v>-9606</v>
      </c>
    </row>
    <row r="56" spans="1:7" ht="12.75">
      <c r="A56" s="179">
        <v>7</v>
      </c>
      <c r="B56" s="161" t="s">
        <v>506</v>
      </c>
      <c r="C56" s="221">
        <f t="shared" si="0"/>
        <v>200</v>
      </c>
      <c r="D56" s="195">
        <v>200</v>
      </c>
      <c r="E56" s="195"/>
      <c r="F56" s="195"/>
      <c r="G56" s="196"/>
    </row>
    <row r="57" spans="1:7" ht="12.75">
      <c r="A57" s="179">
        <v>8</v>
      </c>
      <c r="B57" s="161" t="s">
        <v>429</v>
      </c>
      <c r="C57" s="221">
        <f t="shared" si="0"/>
        <v>6439.16</v>
      </c>
      <c r="D57" s="195">
        <v>6373.16</v>
      </c>
      <c r="E57" s="195">
        <v>66</v>
      </c>
      <c r="F57" s="195"/>
      <c r="G57" s="196"/>
    </row>
    <row r="58" spans="1:7" ht="12.75">
      <c r="A58" s="179">
        <v>9</v>
      </c>
      <c r="B58" s="161" t="s">
        <v>147</v>
      </c>
      <c r="C58" s="221">
        <f t="shared" si="0"/>
        <v>356.84</v>
      </c>
      <c r="D58" s="195">
        <v>356.84</v>
      </c>
      <c r="E58" s="195"/>
      <c r="F58" s="195"/>
      <c r="G58" s="196"/>
    </row>
    <row r="59" spans="1:7" ht="12.75">
      <c r="A59" s="179">
        <v>11</v>
      </c>
      <c r="B59" s="161" t="s">
        <v>504</v>
      </c>
      <c r="C59" s="221">
        <f>G59+F59+E59+D59</f>
        <v>3644</v>
      </c>
      <c r="D59" s="195">
        <v>3644</v>
      </c>
      <c r="E59" s="195"/>
      <c r="F59" s="195"/>
      <c r="G59" s="196"/>
    </row>
    <row r="60" spans="1:7" ht="12.75">
      <c r="A60" s="179">
        <v>12</v>
      </c>
      <c r="B60" s="161" t="s">
        <v>508</v>
      </c>
      <c r="C60" s="221">
        <f t="shared" si="0"/>
        <v>0</v>
      </c>
      <c r="D60" s="195"/>
      <c r="E60" s="195"/>
      <c r="F60" s="195"/>
      <c r="G60" s="196"/>
    </row>
    <row r="61" spans="1:7" ht="12.75">
      <c r="A61" s="177" t="s">
        <v>430</v>
      </c>
      <c r="B61" s="60" t="s">
        <v>431</v>
      </c>
      <c r="C61" s="220">
        <f>G61+F61+E61+D61</f>
        <v>126983</v>
      </c>
      <c r="D61" s="197">
        <f>D63+D64+D62</f>
        <v>106983</v>
      </c>
      <c r="E61" s="197">
        <f>E63+E64</f>
        <v>0</v>
      </c>
      <c r="F61" s="197">
        <f>F63+F64</f>
        <v>20000</v>
      </c>
      <c r="G61" s="198">
        <f>G63+G64</f>
        <v>0</v>
      </c>
    </row>
    <row r="62" spans="1:7" ht="12.75">
      <c r="A62" s="179">
        <v>13</v>
      </c>
      <c r="B62" s="161" t="s">
        <v>504</v>
      </c>
      <c r="C62" s="221">
        <f>G62+F62+E62+D62</f>
        <v>20000</v>
      </c>
      <c r="D62" s="195">
        <v>20000</v>
      </c>
      <c r="E62" s="195"/>
      <c r="F62" s="195"/>
      <c r="G62" s="196"/>
    </row>
    <row r="63" spans="1:7" ht="12.75">
      <c r="A63" s="179">
        <v>14</v>
      </c>
      <c r="B63" s="161" t="s">
        <v>505</v>
      </c>
      <c r="C63" s="221">
        <f t="shared" si="0"/>
        <v>94003</v>
      </c>
      <c r="D63" s="161">
        <v>74003</v>
      </c>
      <c r="E63" s="195"/>
      <c r="F63" s="195">
        <v>20000</v>
      </c>
      <c r="G63" s="196"/>
    </row>
    <row r="64" spans="1:7" ht="13.5" thickBot="1">
      <c r="A64" s="217">
        <v>15</v>
      </c>
      <c r="B64" s="218" t="s">
        <v>507</v>
      </c>
      <c r="C64" s="454">
        <f t="shared" si="0"/>
        <v>12980</v>
      </c>
      <c r="D64" s="218">
        <v>12980</v>
      </c>
      <c r="E64" s="226"/>
      <c r="F64" s="226"/>
      <c r="G64" s="227"/>
    </row>
    <row r="65" ht="12.75">
      <c r="A65" s="148"/>
    </row>
    <row r="66" ht="12.75">
      <c r="A66" s="148"/>
    </row>
    <row r="67" spans="1:2" ht="12.75">
      <c r="A67" s="148"/>
      <c r="B67" s="164"/>
    </row>
    <row r="68" spans="1:3" ht="12.75">
      <c r="A68" s="148"/>
      <c r="B68" s="164"/>
      <c r="C68" s="164" t="s">
        <v>433</v>
      </c>
    </row>
    <row r="69" spans="1:3" ht="12.75">
      <c r="A69" s="148"/>
      <c r="C69" s="164" t="s">
        <v>434</v>
      </c>
    </row>
    <row r="70" ht="12.75">
      <c r="A70" s="148"/>
    </row>
    <row r="71" spans="1:2" ht="12.75">
      <c r="A71" s="148"/>
      <c r="B71" s="148"/>
    </row>
    <row r="72" spans="1:3" ht="12.75">
      <c r="A72" s="148"/>
      <c r="B72" s="164"/>
      <c r="C72" s="148" t="s">
        <v>435</v>
      </c>
    </row>
    <row r="73" spans="1:3" ht="12.75">
      <c r="A73" s="148"/>
      <c r="C73" s="164" t="s">
        <v>564</v>
      </c>
    </row>
    <row r="74" ht="12.75">
      <c r="A74" s="148"/>
    </row>
  </sheetData>
  <sheetProtection/>
  <printOptions/>
  <pageMargins left="0.7480314960629921" right="0.15748031496062992" top="0.3937007874015748" bottom="0.3937007874015748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41"/>
  <sheetViews>
    <sheetView zoomScalePageLayoutView="0" workbookViewId="0" topLeftCell="A220">
      <selection activeCell="E235" sqref="E235"/>
    </sheetView>
  </sheetViews>
  <sheetFormatPr defaultColWidth="9.140625" defaultRowHeight="12.75"/>
  <cols>
    <col min="1" max="1" width="4.140625" style="312" customWidth="1"/>
    <col min="2" max="2" width="45.140625" style="312" customWidth="1"/>
    <col min="3" max="3" width="10.28125" style="312" customWidth="1"/>
    <col min="4" max="4" width="10.00390625" style="383" customWidth="1"/>
    <col min="5" max="5" width="10.57421875" style="383" customWidth="1"/>
    <col min="6" max="16384" width="9.140625" style="150" customWidth="1"/>
  </cols>
  <sheetData>
    <row r="2" spans="1:4" ht="12.75">
      <c r="A2" s="149" t="s">
        <v>753</v>
      </c>
      <c r="D2" s="382"/>
    </row>
    <row r="3" ht="12.75">
      <c r="A3" s="149" t="s">
        <v>1</v>
      </c>
    </row>
    <row r="4" ht="12.75">
      <c r="A4" s="149" t="s">
        <v>2</v>
      </c>
    </row>
    <row r="5" ht="12.75">
      <c r="A5" s="149" t="s">
        <v>566</v>
      </c>
    </row>
    <row r="6" ht="12.75">
      <c r="A6" s="149"/>
    </row>
    <row r="8" ht="18">
      <c r="A8" s="151" t="s">
        <v>754</v>
      </c>
    </row>
    <row r="10" ht="12.75">
      <c r="E10" s="383" t="s">
        <v>152</v>
      </c>
    </row>
    <row r="11" spans="1:5" ht="51">
      <c r="A11" s="384" t="s">
        <v>153</v>
      </c>
      <c r="B11" s="385" t="s">
        <v>154</v>
      </c>
      <c r="C11" s="386" t="s">
        <v>155</v>
      </c>
      <c r="D11" s="387" t="s">
        <v>755</v>
      </c>
      <c r="E11" s="387" t="s">
        <v>756</v>
      </c>
    </row>
    <row r="12" spans="1:5" ht="12.75">
      <c r="A12" s="384"/>
      <c r="B12" s="385" t="s">
        <v>156</v>
      </c>
      <c r="C12" s="386"/>
      <c r="D12" s="388">
        <f>SUM(D13+D79+D89)</f>
        <v>253410.83</v>
      </c>
      <c r="E12" s="388">
        <f>SUM(E13+E79+E89)</f>
        <v>248680</v>
      </c>
    </row>
    <row r="13" spans="1:5" ht="12.75">
      <c r="A13" s="384" t="s">
        <v>157</v>
      </c>
      <c r="B13" s="389" t="s">
        <v>158</v>
      </c>
      <c r="C13" s="386"/>
      <c r="D13" s="388">
        <f>SUM(D15+D68+D71)</f>
        <v>159116.31</v>
      </c>
      <c r="E13" s="388">
        <f>SUM(E15+E68+E71)</f>
        <v>145811</v>
      </c>
    </row>
    <row r="14" spans="1:5" ht="12.75">
      <c r="A14" s="384" t="s">
        <v>148</v>
      </c>
      <c r="B14" s="389" t="s">
        <v>159</v>
      </c>
      <c r="C14" s="386"/>
      <c r="D14" s="388">
        <f>D15+D81</f>
        <v>83157.15999999999</v>
      </c>
      <c r="E14" s="388">
        <f>E15+E81</f>
        <v>81940</v>
      </c>
    </row>
    <row r="15" spans="1:5" ht="12.75">
      <c r="A15" s="390" t="s">
        <v>160</v>
      </c>
      <c r="B15" s="391" t="s">
        <v>757</v>
      </c>
      <c r="C15" s="392"/>
      <c r="D15" s="393">
        <f>SUM(D16+D46)</f>
        <v>81601.95999999999</v>
      </c>
      <c r="E15" s="393">
        <f>SUM(E16+E46)</f>
        <v>81490</v>
      </c>
    </row>
    <row r="16" spans="1:5" ht="12.75">
      <c r="A16" s="390" t="s">
        <v>161</v>
      </c>
      <c r="B16" s="394" t="s">
        <v>162</v>
      </c>
      <c r="C16" s="392"/>
      <c r="D16" s="395">
        <f>SUM(D17+D18+D19+D22+D23+D33+D45)</f>
        <v>71569.72</v>
      </c>
      <c r="E16" s="395">
        <f>SUM(E17+E18+E19+E22+E23+E33+E45)</f>
        <v>71480</v>
      </c>
    </row>
    <row r="17" spans="1:5" ht="12.75">
      <c r="A17" s="390">
        <v>1</v>
      </c>
      <c r="B17" s="396" t="s">
        <v>163</v>
      </c>
      <c r="C17" s="397" t="s">
        <v>405</v>
      </c>
      <c r="D17" s="393">
        <v>57.84</v>
      </c>
      <c r="E17" s="393"/>
    </row>
    <row r="18" spans="1:5" ht="25.5">
      <c r="A18" s="390">
        <v>2</v>
      </c>
      <c r="B18" s="398" t="s">
        <v>164</v>
      </c>
      <c r="C18" s="399" t="s">
        <v>406</v>
      </c>
      <c r="D18" s="393">
        <v>910.47</v>
      </c>
      <c r="E18" s="393">
        <v>910</v>
      </c>
    </row>
    <row r="19" spans="1:5" ht="25.5">
      <c r="A19" s="390">
        <v>3</v>
      </c>
      <c r="B19" s="398" t="s">
        <v>165</v>
      </c>
      <c r="C19" s="400"/>
      <c r="D19" s="393">
        <f>SUM(D20:D21)</f>
        <v>45651.34</v>
      </c>
      <c r="E19" s="393">
        <f>SUM(E20:E21)</f>
        <v>45676</v>
      </c>
    </row>
    <row r="20" spans="1:5" ht="12.75">
      <c r="A20" s="384">
        <v>4</v>
      </c>
      <c r="B20" s="401" t="s">
        <v>10</v>
      </c>
      <c r="C20" s="392" t="s">
        <v>166</v>
      </c>
      <c r="D20" s="395">
        <v>45564.34</v>
      </c>
      <c r="E20" s="395">
        <v>45600</v>
      </c>
    </row>
    <row r="21" spans="1:5" ht="25.5">
      <c r="A21" s="384">
        <v>5</v>
      </c>
      <c r="B21" s="401" t="s">
        <v>11</v>
      </c>
      <c r="C21" s="392" t="s">
        <v>167</v>
      </c>
      <c r="D21" s="395">
        <v>87</v>
      </c>
      <c r="E21" s="395">
        <v>76</v>
      </c>
    </row>
    <row r="22" spans="1:5" ht="25.5">
      <c r="A22" s="390">
        <v>6</v>
      </c>
      <c r="B22" s="398" t="s">
        <v>168</v>
      </c>
      <c r="C22" s="400" t="s">
        <v>169</v>
      </c>
      <c r="D22" s="393">
        <v>0</v>
      </c>
      <c r="E22" s="393">
        <v>0</v>
      </c>
    </row>
    <row r="23" spans="1:5" ht="12.75">
      <c r="A23" s="390">
        <v>7</v>
      </c>
      <c r="B23" s="398" t="s">
        <v>170</v>
      </c>
      <c r="C23" s="400" t="s">
        <v>171</v>
      </c>
      <c r="D23" s="393">
        <f>D24+D27+D31+D32</f>
        <v>18178.68</v>
      </c>
      <c r="E23" s="393">
        <f>E24+E27+E31+E32</f>
        <v>18140</v>
      </c>
    </row>
    <row r="24" spans="1:5" ht="12.75">
      <c r="A24" s="390">
        <v>8</v>
      </c>
      <c r="B24" s="402" t="s">
        <v>172</v>
      </c>
      <c r="C24" s="392" t="s">
        <v>173</v>
      </c>
      <c r="D24" s="395">
        <f>D25+D26</f>
        <v>14330.46</v>
      </c>
      <c r="E24" s="395">
        <f>E25+E26</f>
        <v>14295</v>
      </c>
    </row>
    <row r="25" spans="1:5" ht="12.75">
      <c r="A25" s="390"/>
      <c r="B25" s="403" t="s">
        <v>174</v>
      </c>
      <c r="C25" s="392" t="s">
        <v>175</v>
      </c>
      <c r="D25" s="395">
        <v>4630.56</v>
      </c>
      <c r="E25" s="395">
        <v>4610</v>
      </c>
    </row>
    <row r="26" spans="1:5" ht="12.75">
      <c r="A26" s="390"/>
      <c r="B26" s="403" t="s">
        <v>176</v>
      </c>
      <c r="C26" s="392" t="s">
        <v>177</v>
      </c>
      <c r="D26" s="395">
        <v>9699.9</v>
      </c>
      <c r="E26" s="395">
        <v>9685</v>
      </c>
    </row>
    <row r="27" spans="1:5" ht="12.75">
      <c r="A27" s="390">
        <v>9</v>
      </c>
      <c r="B27" s="402" t="s">
        <v>178</v>
      </c>
      <c r="C27" s="392" t="s">
        <v>179</v>
      </c>
      <c r="D27" s="395">
        <f>D28+D29+D30</f>
        <v>2327.77</v>
      </c>
      <c r="E27" s="395">
        <f>E28+E29+E30</f>
        <v>2325</v>
      </c>
    </row>
    <row r="28" spans="1:5" ht="12.75">
      <c r="A28" s="390"/>
      <c r="B28" s="403" t="s">
        <v>174</v>
      </c>
      <c r="C28" s="392" t="s">
        <v>175</v>
      </c>
      <c r="D28" s="395">
        <v>780.96</v>
      </c>
      <c r="E28" s="395">
        <v>780</v>
      </c>
    </row>
    <row r="29" spans="1:5" ht="12.75">
      <c r="A29" s="390"/>
      <c r="B29" s="403" t="s">
        <v>176</v>
      </c>
      <c r="C29" s="392" t="s">
        <v>177</v>
      </c>
      <c r="D29" s="395">
        <v>1325.58</v>
      </c>
      <c r="E29" s="395">
        <v>1325</v>
      </c>
    </row>
    <row r="30" spans="1:5" ht="12.75">
      <c r="A30" s="390"/>
      <c r="B30" s="403" t="s">
        <v>180</v>
      </c>
      <c r="C30" s="392" t="s">
        <v>181</v>
      </c>
      <c r="D30" s="395">
        <v>221.23</v>
      </c>
      <c r="E30" s="395">
        <v>220</v>
      </c>
    </row>
    <row r="31" spans="1:5" ht="12.75">
      <c r="A31" s="384">
        <v>10</v>
      </c>
      <c r="B31" s="402" t="s">
        <v>182</v>
      </c>
      <c r="C31" s="392" t="s">
        <v>183</v>
      </c>
      <c r="D31" s="395">
        <v>1520.45</v>
      </c>
      <c r="E31" s="395">
        <v>1520</v>
      </c>
    </row>
    <row r="32" spans="1:5" ht="12.75">
      <c r="A32" s="384">
        <v>11</v>
      </c>
      <c r="B32" s="402" t="s">
        <v>184</v>
      </c>
      <c r="C32" s="392" t="s">
        <v>185</v>
      </c>
      <c r="D32" s="395"/>
      <c r="E32" s="395"/>
    </row>
    <row r="33" spans="1:5" ht="12.75">
      <c r="A33" s="390">
        <v>12</v>
      </c>
      <c r="B33" s="398" t="s">
        <v>186</v>
      </c>
      <c r="C33" s="400"/>
      <c r="D33" s="393">
        <f>SUM(D34+D36+D39)</f>
        <v>6559.53</v>
      </c>
      <c r="E33" s="393">
        <f>SUM(E34+E36+E39)</f>
        <v>6524</v>
      </c>
    </row>
    <row r="34" spans="1:5" ht="12.75">
      <c r="A34" s="390">
        <v>13</v>
      </c>
      <c r="B34" s="391" t="s">
        <v>187</v>
      </c>
      <c r="C34" s="404" t="s">
        <v>188</v>
      </c>
      <c r="D34" s="393">
        <f>SUM(D35)</f>
        <v>45.84</v>
      </c>
      <c r="E34" s="393">
        <f>SUM(E35)</f>
        <v>45</v>
      </c>
    </row>
    <row r="35" spans="1:5" ht="12.75">
      <c r="A35" s="390">
        <v>14</v>
      </c>
      <c r="B35" s="402" t="s">
        <v>189</v>
      </c>
      <c r="C35" s="392" t="s">
        <v>190</v>
      </c>
      <c r="D35" s="395">
        <v>45.84</v>
      </c>
      <c r="E35" s="395">
        <v>45</v>
      </c>
    </row>
    <row r="36" spans="1:5" ht="12.75">
      <c r="A36" s="390">
        <v>15</v>
      </c>
      <c r="B36" s="391" t="s">
        <v>191</v>
      </c>
      <c r="C36" s="404" t="s">
        <v>192</v>
      </c>
      <c r="D36" s="393">
        <f>SUM(D37:D38)</f>
        <v>4.72</v>
      </c>
      <c r="E36" s="393">
        <f>SUM(E37:E38)</f>
        <v>4</v>
      </c>
    </row>
    <row r="37" spans="1:5" ht="12.75">
      <c r="A37" s="390">
        <v>16</v>
      </c>
      <c r="B37" s="402" t="s">
        <v>193</v>
      </c>
      <c r="C37" s="392" t="s">
        <v>194</v>
      </c>
      <c r="D37" s="395">
        <v>4.72</v>
      </c>
      <c r="E37" s="395">
        <v>4</v>
      </c>
    </row>
    <row r="38" spans="1:5" ht="12.75">
      <c r="A38" s="390">
        <v>17</v>
      </c>
      <c r="B38" s="402" t="s">
        <v>195</v>
      </c>
      <c r="C38" s="392" t="s">
        <v>196</v>
      </c>
      <c r="D38" s="395"/>
      <c r="E38" s="395"/>
    </row>
    <row r="39" spans="1:5" ht="12.75">
      <c r="A39" s="390">
        <v>18</v>
      </c>
      <c r="B39" s="391" t="s">
        <v>197</v>
      </c>
      <c r="C39" s="404" t="s">
        <v>198</v>
      </c>
      <c r="D39" s="393">
        <f>D40+D43+D44</f>
        <v>6508.969999999999</v>
      </c>
      <c r="E39" s="393">
        <f>E40+E43+E44</f>
        <v>6475</v>
      </c>
    </row>
    <row r="40" spans="1:5" ht="12.75">
      <c r="A40" s="390">
        <v>19</v>
      </c>
      <c r="B40" s="402" t="s">
        <v>199</v>
      </c>
      <c r="C40" s="392" t="s">
        <v>200</v>
      </c>
      <c r="D40" s="395">
        <f>D41+D42</f>
        <v>5363.799999999999</v>
      </c>
      <c r="E40" s="395">
        <f>E41+E42</f>
        <v>5330</v>
      </c>
    </row>
    <row r="41" spans="1:5" ht="12.75">
      <c r="A41" s="390"/>
      <c r="B41" s="403" t="s">
        <v>174</v>
      </c>
      <c r="C41" s="392" t="s">
        <v>175</v>
      </c>
      <c r="D41" s="395">
        <v>3251.7</v>
      </c>
      <c r="E41" s="395">
        <v>3225</v>
      </c>
    </row>
    <row r="42" spans="1:5" ht="12.75">
      <c r="A42" s="390"/>
      <c r="B42" s="403" t="s">
        <v>176</v>
      </c>
      <c r="C42" s="392" t="s">
        <v>177</v>
      </c>
      <c r="D42" s="395">
        <v>2112.1</v>
      </c>
      <c r="E42" s="395">
        <v>2105</v>
      </c>
    </row>
    <row r="43" spans="1:5" ht="12.75">
      <c r="A43" s="390">
        <v>20</v>
      </c>
      <c r="B43" s="402" t="s">
        <v>201</v>
      </c>
      <c r="C43" s="392" t="s">
        <v>202</v>
      </c>
      <c r="D43" s="395">
        <v>930.22</v>
      </c>
      <c r="E43" s="395">
        <v>930</v>
      </c>
    </row>
    <row r="44" spans="1:5" ht="12.75">
      <c r="A44" s="390">
        <v>21</v>
      </c>
      <c r="B44" s="402" t="s">
        <v>203</v>
      </c>
      <c r="C44" s="392" t="s">
        <v>204</v>
      </c>
      <c r="D44" s="395">
        <v>214.95</v>
      </c>
      <c r="E44" s="395">
        <v>215</v>
      </c>
    </row>
    <row r="45" spans="1:5" ht="12.75">
      <c r="A45" s="384">
        <v>22</v>
      </c>
      <c r="B45" s="398" t="s">
        <v>205</v>
      </c>
      <c r="C45" s="400" t="s">
        <v>206</v>
      </c>
      <c r="D45" s="393">
        <v>211.86</v>
      </c>
      <c r="E45" s="393">
        <v>230</v>
      </c>
    </row>
    <row r="46" spans="1:5" ht="12.75">
      <c r="A46" s="384" t="s">
        <v>207</v>
      </c>
      <c r="B46" s="394" t="s">
        <v>208</v>
      </c>
      <c r="C46" s="392"/>
      <c r="D46" s="395">
        <f>D47+D51</f>
        <v>10032.239999999998</v>
      </c>
      <c r="E46" s="395">
        <f>E47+E51</f>
        <v>10010</v>
      </c>
    </row>
    <row r="47" spans="1:5" ht="12.75">
      <c r="A47" s="390">
        <v>23</v>
      </c>
      <c r="B47" s="396" t="s">
        <v>209</v>
      </c>
      <c r="C47" s="404" t="s">
        <v>210</v>
      </c>
      <c r="D47" s="393">
        <f>SUM(D48:D50)</f>
        <v>5927.98</v>
      </c>
      <c r="E47" s="393">
        <f>SUM(E48:E50)</f>
        <v>5922</v>
      </c>
    </row>
    <row r="48" spans="1:5" ht="12.75">
      <c r="A48" s="390">
        <v>24</v>
      </c>
      <c r="B48" s="402" t="s">
        <v>212</v>
      </c>
      <c r="C48" s="392" t="s">
        <v>213</v>
      </c>
      <c r="D48" s="395">
        <v>5837.46</v>
      </c>
      <c r="E48" s="395">
        <v>5820</v>
      </c>
    </row>
    <row r="49" spans="1:5" ht="12.75">
      <c r="A49" s="384">
        <v>25</v>
      </c>
      <c r="B49" s="402" t="s">
        <v>214</v>
      </c>
      <c r="C49" s="392" t="s">
        <v>215</v>
      </c>
      <c r="D49" s="395">
        <v>42.87</v>
      </c>
      <c r="E49" s="395">
        <v>42</v>
      </c>
    </row>
    <row r="50" spans="1:5" ht="12.75">
      <c r="A50" s="390">
        <v>26</v>
      </c>
      <c r="B50" s="402" t="s">
        <v>216</v>
      </c>
      <c r="C50" s="392" t="s">
        <v>217</v>
      </c>
      <c r="D50" s="395">
        <v>47.65</v>
      </c>
      <c r="E50" s="395">
        <v>60</v>
      </c>
    </row>
    <row r="51" spans="1:5" ht="12.75">
      <c r="A51" s="390">
        <v>27</v>
      </c>
      <c r="B51" s="396" t="s">
        <v>218</v>
      </c>
      <c r="C51" s="405"/>
      <c r="D51" s="393">
        <f>SUM(D52+D58+D60+D63+D65)</f>
        <v>4104.259999999999</v>
      </c>
      <c r="E51" s="393">
        <f>SUM(E52+E58+E60+E63+E65)</f>
        <v>4088</v>
      </c>
    </row>
    <row r="52" spans="1:5" ht="12.75">
      <c r="A52" s="390">
        <v>28</v>
      </c>
      <c r="B52" s="391" t="s">
        <v>219</v>
      </c>
      <c r="C52" s="404" t="s">
        <v>220</v>
      </c>
      <c r="D52" s="393">
        <f>SUM(D53:D57)</f>
        <v>319.31</v>
      </c>
      <c r="E52" s="393">
        <f>SUM(E53:E57)</f>
        <v>318</v>
      </c>
    </row>
    <row r="53" spans="1:5" ht="12.75">
      <c r="A53" s="384">
        <v>29</v>
      </c>
      <c r="B53" s="402" t="s">
        <v>221</v>
      </c>
      <c r="C53" s="392" t="s">
        <v>222</v>
      </c>
      <c r="D53" s="395">
        <v>198.14</v>
      </c>
      <c r="E53" s="395">
        <v>198</v>
      </c>
    </row>
    <row r="54" spans="1:5" ht="25.5">
      <c r="A54" s="384">
        <v>30</v>
      </c>
      <c r="B54" s="401" t="s">
        <v>223</v>
      </c>
      <c r="C54" s="406" t="s">
        <v>224</v>
      </c>
      <c r="D54" s="395">
        <v>65.18</v>
      </c>
      <c r="E54" s="395">
        <v>65</v>
      </c>
    </row>
    <row r="55" spans="1:5" ht="12.75">
      <c r="A55" s="390">
        <v>31</v>
      </c>
      <c r="B55" s="402" t="s">
        <v>225</v>
      </c>
      <c r="C55" s="392" t="s">
        <v>226</v>
      </c>
      <c r="D55" s="395">
        <v>55.12</v>
      </c>
      <c r="E55" s="395">
        <v>55</v>
      </c>
    </row>
    <row r="56" spans="1:5" ht="12.75">
      <c r="A56" s="384">
        <v>32</v>
      </c>
      <c r="B56" s="402" t="s">
        <v>227</v>
      </c>
      <c r="C56" s="392" t="s">
        <v>228</v>
      </c>
      <c r="D56" s="395">
        <v>0.87</v>
      </c>
      <c r="E56" s="395"/>
    </row>
    <row r="57" spans="1:5" ht="12.75">
      <c r="A57" s="384">
        <v>33</v>
      </c>
      <c r="B57" s="402" t="s">
        <v>229</v>
      </c>
      <c r="C57" s="392" t="s">
        <v>230</v>
      </c>
      <c r="D57" s="395"/>
      <c r="E57" s="395"/>
    </row>
    <row r="58" spans="1:5" ht="12.75">
      <c r="A58" s="390">
        <v>34</v>
      </c>
      <c r="B58" s="391" t="s">
        <v>231</v>
      </c>
      <c r="C58" s="404" t="s">
        <v>232</v>
      </c>
      <c r="D58" s="393">
        <f>SUM(D59:D59)</f>
        <v>777.79</v>
      </c>
      <c r="E58" s="393">
        <f>SUM(E59:E59)</f>
        <v>775</v>
      </c>
    </row>
    <row r="59" spans="1:5" ht="12.75">
      <c r="A59" s="390">
        <v>35</v>
      </c>
      <c r="B59" s="402" t="s">
        <v>233</v>
      </c>
      <c r="C59" s="392" t="s">
        <v>234</v>
      </c>
      <c r="D59" s="395">
        <v>777.79</v>
      </c>
      <c r="E59" s="395">
        <v>775</v>
      </c>
    </row>
    <row r="60" spans="1:5" ht="12.75">
      <c r="A60" s="390">
        <v>36</v>
      </c>
      <c r="B60" s="391" t="s">
        <v>235</v>
      </c>
      <c r="C60" s="404" t="s">
        <v>236</v>
      </c>
      <c r="D60" s="393">
        <f>SUM(D61:D62)</f>
        <v>2710.47</v>
      </c>
      <c r="E60" s="393">
        <f>SUM(E61:E62)</f>
        <v>2700</v>
      </c>
    </row>
    <row r="61" spans="1:5" ht="12.75">
      <c r="A61" s="384">
        <v>37</v>
      </c>
      <c r="B61" s="402" t="s">
        <v>237</v>
      </c>
      <c r="C61" s="392" t="s">
        <v>238</v>
      </c>
      <c r="D61" s="395">
        <v>2530.49</v>
      </c>
      <c r="E61" s="395">
        <v>2520</v>
      </c>
    </row>
    <row r="62" spans="1:5" ht="12.75">
      <c r="A62" s="390">
        <v>38</v>
      </c>
      <c r="B62" s="402" t="s">
        <v>239</v>
      </c>
      <c r="C62" s="392" t="s">
        <v>240</v>
      </c>
      <c r="D62" s="395">
        <v>179.98</v>
      </c>
      <c r="E62" s="395">
        <v>180</v>
      </c>
    </row>
    <row r="63" spans="1:5" ht="12.75">
      <c r="A63" s="390">
        <v>39</v>
      </c>
      <c r="B63" s="391" t="s">
        <v>241</v>
      </c>
      <c r="C63" s="404" t="s">
        <v>242</v>
      </c>
      <c r="D63" s="393">
        <f>SUM(D64:D64)</f>
        <v>296.69</v>
      </c>
      <c r="E63" s="393">
        <f>SUM(E64:E64)</f>
        <v>295</v>
      </c>
    </row>
    <row r="64" spans="1:5" ht="12.75">
      <c r="A64" s="384">
        <v>40</v>
      </c>
      <c r="B64" s="402" t="s">
        <v>243</v>
      </c>
      <c r="C64" s="392" t="s">
        <v>244</v>
      </c>
      <c r="D64" s="395">
        <v>296.69</v>
      </c>
      <c r="E64" s="395">
        <v>295</v>
      </c>
    </row>
    <row r="65" spans="1:5" ht="12.75">
      <c r="A65" s="390">
        <v>51</v>
      </c>
      <c r="B65" s="391" t="s">
        <v>245</v>
      </c>
      <c r="C65" s="404" t="s">
        <v>246</v>
      </c>
      <c r="D65" s="393">
        <f>SUM(D66:D67)</f>
        <v>0</v>
      </c>
      <c r="E65" s="393">
        <f>SUM(E66:E67)</f>
        <v>0</v>
      </c>
    </row>
    <row r="66" spans="1:5" ht="25.5">
      <c r="A66" s="407">
        <v>42</v>
      </c>
      <c r="B66" s="408" t="s">
        <v>758</v>
      </c>
      <c r="C66" s="392" t="s">
        <v>759</v>
      </c>
      <c r="D66" s="395">
        <v>-9836.35</v>
      </c>
      <c r="E66" s="395"/>
    </row>
    <row r="67" spans="1:5" ht="12.75">
      <c r="A67" s="390">
        <v>43</v>
      </c>
      <c r="B67" s="402" t="s">
        <v>760</v>
      </c>
      <c r="C67" s="392" t="s">
        <v>761</v>
      </c>
      <c r="D67" s="395">
        <v>9836.35</v>
      </c>
      <c r="E67" s="395"/>
    </row>
    <row r="68" spans="1:5" ht="12.75">
      <c r="A68" s="384" t="s">
        <v>149</v>
      </c>
      <c r="B68" s="391" t="s">
        <v>247</v>
      </c>
      <c r="C68" s="404" t="s">
        <v>248</v>
      </c>
      <c r="D68" s="393">
        <f>SUM(D69:D70)</f>
        <v>65119.72</v>
      </c>
      <c r="E68" s="393">
        <f>SUM(E69:E70)</f>
        <v>61940</v>
      </c>
    </row>
    <row r="69" spans="1:5" ht="51">
      <c r="A69" s="384">
        <v>44</v>
      </c>
      <c r="B69" s="401" t="s">
        <v>408</v>
      </c>
      <c r="C69" s="392" t="s">
        <v>249</v>
      </c>
      <c r="D69" s="395">
        <v>64998.72</v>
      </c>
      <c r="E69" s="395">
        <v>61841</v>
      </c>
    </row>
    <row r="70" spans="1:5" ht="12.75">
      <c r="A70" s="390">
        <v>45</v>
      </c>
      <c r="B70" s="402" t="s">
        <v>250</v>
      </c>
      <c r="C70" s="392" t="s">
        <v>251</v>
      </c>
      <c r="D70" s="395">
        <v>121</v>
      </c>
      <c r="E70" s="395">
        <v>99</v>
      </c>
    </row>
    <row r="71" spans="1:5" ht="12.75">
      <c r="A71" s="384" t="s">
        <v>150</v>
      </c>
      <c r="B71" s="391" t="s">
        <v>252</v>
      </c>
      <c r="C71" s="404"/>
      <c r="D71" s="393">
        <f>SUM(D72+D76)</f>
        <v>12394.630000000001</v>
      </c>
      <c r="E71" s="393">
        <f>SUM(E72+E76)</f>
        <v>2381</v>
      </c>
    </row>
    <row r="72" spans="1:5" ht="12.75">
      <c r="A72" s="390">
        <v>46</v>
      </c>
      <c r="B72" s="409" t="s">
        <v>253</v>
      </c>
      <c r="C72" s="404" t="s">
        <v>254</v>
      </c>
      <c r="D72" s="393">
        <f>SUM(D73:D75)</f>
        <v>12394.630000000001</v>
      </c>
      <c r="E72" s="393">
        <f>SUM(E73:E74)</f>
        <v>2381</v>
      </c>
    </row>
    <row r="73" spans="1:5" ht="12.75">
      <c r="A73" s="384">
        <v>47</v>
      </c>
      <c r="B73" s="402" t="s">
        <v>255</v>
      </c>
      <c r="C73" s="392" t="s">
        <v>762</v>
      </c>
      <c r="D73" s="395">
        <v>2322.67</v>
      </c>
      <c r="E73" s="395">
        <v>2316</v>
      </c>
    </row>
    <row r="74" spans="1:5" ht="25.5">
      <c r="A74" s="384">
        <v>48</v>
      </c>
      <c r="B74" s="401" t="s">
        <v>256</v>
      </c>
      <c r="C74" s="392" t="s">
        <v>763</v>
      </c>
      <c r="D74" s="395">
        <v>71.96</v>
      </c>
      <c r="E74" s="395">
        <v>65</v>
      </c>
    </row>
    <row r="75" spans="1:5" ht="25.5">
      <c r="A75" s="390">
        <v>49</v>
      </c>
      <c r="B75" s="401" t="s">
        <v>764</v>
      </c>
      <c r="C75" s="392" t="s">
        <v>765</v>
      </c>
      <c r="D75" s="395">
        <v>10000</v>
      </c>
      <c r="E75" s="395"/>
    </row>
    <row r="76" spans="1:5" ht="12.75">
      <c r="A76" s="384">
        <v>50</v>
      </c>
      <c r="B76" s="409" t="s">
        <v>257</v>
      </c>
      <c r="C76" s="404" t="s">
        <v>258</v>
      </c>
      <c r="D76" s="393">
        <f>SUM(D77)</f>
        <v>0</v>
      </c>
      <c r="E76" s="393">
        <f>SUM(E77)</f>
        <v>0</v>
      </c>
    </row>
    <row r="77" spans="1:5" ht="25.5">
      <c r="A77" s="384">
        <v>51</v>
      </c>
      <c r="B77" s="401" t="s">
        <v>766</v>
      </c>
      <c r="C77" s="392" t="s">
        <v>259</v>
      </c>
      <c r="D77" s="395"/>
      <c r="E77" s="395"/>
    </row>
    <row r="78" spans="1:5" ht="12.75">
      <c r="A78" s="410"/>
      <c r="B78" s="411"/>
      <c r="C78" s="411"/>
      <c r="D78" s="412"/>
      <c r="E78" s="412"/>
    </row>
    <row r="79" spans="1:5" ht="12.75">
      <c r="A79" s="384" t="s">
        <v>149</v>
      </c>
      <c r="B79" s="389" t="s">
        <v>260</v>
      </c>
      <c r="C79" s="386"/>
      <c r="D79" s="388">
        <f>SUM(D81+D86)</f>
        <v>59204.369999999995</v>
      </c>
      <c r="E79" s="388">
        <f>SUM(E81+E86)</f>
        <v>46590</v>
      </c>
    </row>
    <row r="80" spans="1:5" ht="12.75">
      <c r="A80" s="384"/>
      <c r="B80" s="385"/>
      <c r="C80" s="386"/>
      <c r="D80" s="387"/>
      <c r="E80" s="387"/>
    </row>
    <row r="81" spans="1:5" ht="12.75">
      <c r="A81" s="390">
        <v>52</v>
      </c>
      <c r="B81" s="391" t="s">
        <v>261</v>
      </c>
      <c r="C81" s="404" t="s">
        <v>262</v>
      </c>
      <c r="D81" s="393">
        <f>SUM(D82:D85)</f>
        <v>1555.1999999999998</v>
      </c>
      <c r="E81" s="393">
        <f>SUM(E82:E85)</f>
        <v>450</v>
      </c>
    </row>
    <row r="82" spans="1:5" ht="25.5">
      <c r="A82" s="390">
        <v>53</v>
      </c>
      <c r="B82" s="401" t="s">
        <v>263</v>
      </c>
      <c r="C82" s="392" t="s">
        <v>264</v>
      </c>
      <c r="D82" s="395">
        <v>448.28</v>
      </c>
      <c r="E82" s="395">
        <v>400</v>
      </c>
    </row>
    <row r="83" spans="1:5" ht="25.5">
      <c r="A83" s="390">
        <v>54</v>
      </c>
      <c r="B83" s="401" t="s">
        <v>265</v>
      </c>
      <c r="C83" s="392" t="s">
        <v>266</v>
      </c>
      <c r="D83" s="395">
        <v>293.53</v>
      </c>
      <c r="E83" s="395">
        <v>50</v>
      </c>
    </row>
    <row r="84" spans="1:5" ht="12.75">
      <c r="A84" s="390">
        <v>55</v>
      </c>
      <c r="B84" s="403" t="s">
        <v>267</v>
      </c>
      <c r="C84" s="406" t="s">
        <v>268</v>
      </c>
      <c r="D84" s="395"/>
      <c r="E84" s="395"/>
    </row>
    <row r="85" spans="1:5" ht="25.5">
      <c r="A85" s="384">
        <v>56</v>
      </c>
      <c r="B85" s="401" t="s">
        <v>269</v>
      </c>
      <c r="C85" s="392" t="s">
        <v>270</v>
      </c>
      <c r="D85" s="395">
        <v>813.39</v>
      </c>
      <c r="E85" s="395"/>
    </row>
    <row r="86" spans="1:5" ht="12.75">
      <c r="A86" s="390">
        <v>57</v>
      </c>
      <c r="B86" s="391" t="s">
        <v>271</v>
      </c>
      <c r="C86" s="404"/>
      <c r="D86" s="393">
        <f>SUM(D87:D88)</f>
        <v>57649.17</v>
      </c>
      <c r="E86" s="393">
        <f>SUM(E87:E88)</f>
        <v>46140</v>
      </c>
    </row>
    <row r="87" spans="1:5" ht="25.5">
      <c r="A87" s="390"/>
      <c r="B87" s="413" t="s">
        <v>767</v>
      </c>
      <c r="C87" s="404" t="s">
        <v>768</v>
      </c>
      <c r="D87" s="395">
        <v>2310</v>
      </c>
      <c r="E87" s="395"/>
    </row>
    <row r="88" spans="1:5" ht="12.75">
      <c r="A88" s="390">
        <v>58</v>
      </c>
      <c r="B88" s="403" t="s">
        <v>272</v>
      </c>
      <c r="C88" s="392" t="s">
        <v>769</v>
      </c>
      <c r="D88" s="395">
        <v>55339.17</v>
      </c>
      <c r="E88" s="395">
        <v>46140</v>
      </c>
    </row>
    <row r="89" spans="1:5" ht="25.5">
      <c r="A89" s="390">
        <v>59</v>
      </c>
      <c r="B89" s="414" t="s">
        <v>770</v>
      </c>
      <c r="C89" s="404" t="s">
        <v>771</v>
      </c>
      <c r="D89" s="393">
        <v>35090.15</v>
      </c>
      <c r="E89" s="395">
        <v>56279</v>
      </c>
    </row>
    <row r="90" spans="1:5" ht="12.75">
      <c r="A90" s="415"/>
      <c r="B90" s="385" t="s">
        <v>403</v>
      </c>
      <c r="C90" s="416"/>
      <c r="D90" s="417">
        <f>D91+D98+D109+D118+D125+D134+D140+D156+D169+D180+D187+D197+D206</f>
        <v>249747.68000000008</v>
      </c>
      <c r="E90" s="417">
        <f>E91+E98+E109+E118+E125+E134+E140+E156+E169+E180+E187+E197+E206</f>
        <v>248680</v>
      </c>
    </row>
    <row r="91" spans="1:5" ht="12.75">
      <c r="A91" s="418" t="s">
        <v>160</v>
      </c>
      <c r="B91" s="419" t="s">
        <v>273</v>
      </c>
      <c r="C91" s="420">
        <v>51.02</v>
      </c>
      <c r="D91" s="421">
        <f>SUM(D92:D96)</f>
        <v>8422.27</v>
      </c>
      <c r="E91" s="421">
        <f>SUM(E92:E96)</f>
        <v>9814</v>
      </c>
    </row>
    <row r="92" spans="1:5" ht="12.75">
      <c r="A92" s="422">
        <v>1</v>
      </c>
      <c r="B92" s="423" t="s">
        <v>274</v>
      </c>
      <c r="C92" s="424" t="s">
        <v>275</v>
      </c>
      <c r="D92" s="425">
        <v>5141.1</v>
      </c>
      <c r="E92" s="425">
        <v>5214</v>
      </c>
    </row>
    <row r="93" spans="1:5" ht="12.75">
      <c r="A93" s="422">
        <v>2</v>
      </c>
      <c r="B93" s="426" t="s">
        <v>276</v>
      </c>
      <c r="C93" s="427">
        <v>20</v>
      </c>
      <c r="D93" s="425">
        <v>2556.17</v>
      </c>
      <c r="E93" s="425">
        <v>4200</v>
      </c>
    </row>
    <row r="94" spans="1:5" ht="12.75">
      <c r="A94" s="422">
        <v>3</v>
      </c>
      <c r="B94" s="423" t="s">
        <v>277</v>
      </c>
      <c r="C94" s="428">
        <v>70</v>
      </c>
      <c r="D94" s="425">
        <v>50.4</v>
      </c>
      <c r="E94" s="425">
        <v>200</v>
      </c>
    </row>
    <row r="95" spans="1:5" ht="12.75">
      <c r="A95" s="422">
        <v>4</v>
      </c>
      <c r="B95" s="423" t="s">
        <v>278</v>
      </c>
      <c r="C95" s="428">
        <v>55</v>
      </c>
      <c r="D95" s="425">
        <v>707.46</v>
      </c>
      <c r="E95" s="425">
        <v>200</v>
      </c>
    </row>
    <row r="96" spans="1:5" ht="12.75">
      <c r="A96" s="422">
        <v>5</v>
      </c>
      <c r="B96" s="423" t="s">
        <v>279</v>
      </c>
      <c r="C96" s="428">
        <v>85</v>
      </c>
      <c r="D96" s="425">
        <v>-32.86</v>
      </c>
      <c r="E96" s="425"/>
    </row>
    <row r="97" spans="1:5" ht="24">
      <c r="A97" s="429" t="s">
        <v>280</v>
      </c>
      <c r="B97" s="430" t="s">
        <v>281</v>
      </c>
      <c r="C97" s="431" t="s">
        <v>282</v>
      </c>
      <c r="D97" s="432">
        <v>8422.27</v>
      </c>
      <c r="E97" s="432">
        <v>9814</v>
      </c>
    </row>
    <row r="98" spans="1:5" ht="12.75">
      <c r="A98" s="418" t="s">
        <v>149</v>
      </c>
      <c r="B98" s="419" t="s">
        <v>283</v>
      </c>
      <c r="C98" s="420">
        <v>54.02</v>
      </c>
      <c r="D98" s="421">
        <f>SUM(D99:D103)</f>
        <v>718.3100000000001</v>
      </c>
      <c r="E98" s="421">
        <f>SUM(E99:E103)</f>
        <v>4394</v>
      </c>
    </row>
    <row r="99" spans="1:5" ht="12.75">
      <c r="A99" s="422">
        <v>1</v>
      </c>
      <c r="B99" s="423" t="s">
        <v>274</v>
      </c>
      <c r="C99" s="424" t="s">
        <v>275</v>
      </c>
      <c r="D99" s="425"/>
      <c r="E99" s="425"/>
    </row>
    <row r="100" spans="1:5" ht="12.75">
      <c r="A100" s="422">
        <v>2</v>
      </c>
      <c r="B100" s="423" t="s">
        <v>276</v>
      </c>
      <c r="C100" s="424">
        <v>20</v>
      </c>
      <c r="D100" s="425">
        <v>201.86</v>
      </c>
      <c r="E100" s="425">
        <v>450</v>
      </c>
    </row>
    <row r="101" spans="1:5" ht="12.75">
      <c r="A101" s="422">
        <v>3</v>
      </c>
      <c r="B101" s="423" t="s">
        <v>284</v>
      </c>
      <c r="C101" s="424" t="s">
        <v>285</v>
      </c>
      <c r="D101" s="425"/>
      <c r="E101" s="425">
        <v>3334</v>
      </c>
    </row>
    <row r="102" spans="1:5" ht="12.75">
      <c r="A102" s="422">
        <v>4</v>
      </c>
      <c r="B102" s="423" t="s">
        <v>286</v>
      </c>
      <c r="C102" s="424">
        <v>51</v>
      </c>
      <c r="D102" s="425">
        <v>516.45</v>
      </c>
      <c r="E102" s="425">
        <v>610</v>
      </c>
    </row>
    <row r="103" spans="1:5" ht="12.75">
      <c r="A103" s="422">
        <v>5</v>
      </c>
      <c r="B103" s="423" t="s">
        <v>288</v>
      </c>
      <c r="C103" s="424">
        <v>79</v>
      </c>
      <c r="D103" s="425"/>
      <c r="E103" s="425"/>
    </row>
    <row r="104" spans="1:5" ht="12.75">
      <c r="A104" s="433"/>
      <c r="B104" s="434" t="s">
        <v>289</v>
      </c>
      <c r="C104" s="435" t="s">
        <v>290</v>
      </c>
      <c r="D104" s="425"/>
      <c r="E104" s="425"/>
    </row>
    <row r="105" spans="1:5" ht="12.75">
      <c r="A105" s="429" t="s">
        <v>280</v>
      </c>
      <c r="B105" s="430" t="s">
        <v>291</v>
      </c>
      <c r="C105" s="431" t="s">
        <v>292</v>
      </c>
      <c r="D105" s="432"/>
      <c r="E105" s="432">
        <v>3334</v>
      </c>
    </row>
    <row r="106" spans="1:5" ht="12.75">
      <c r="A106" s="429" t="s">
        <v>280</v>
      </c>
      <c r="B106" s="430" t="s">
        <v>293</v>
      </c>
      <c r="C106" s="431" t="s">
        <v>294</v>
      </c>
      <c r="D106" s="432"/>
      <c r="E106" s="432"/>
    </row>
    <row r="107" spans="1:5" ht="12.75">
      <c r="A107" s="429" t="s">
        <v>280</v>
      </c>
      <c r="B107" s="430" t="s">
        <v>295</v>
      </c>
      <c r="C107" s="431" t="s">
        <v>296</v>
      </c>
      <c r="D107" s="432">
        <v>516.45</v>
      </c>
      <c r="E107" s="432">
        <v>610</v>
      </c>
    </row>
    <row r="108" spans="1:5" ht="12.75">
      <c r="A108" s="429" t="s">
        <v>280</v>
      </c>
      <c r="B108" s="436" t="s">
        <v>297</v>
      </c>
      <c r="C108" s="431" t="s">
        <v>298</v>
      </c>
      <c r="D108" s="432">
        <v>201.86</v>
      </c>
      <c r="E108" s="432">
        <v>450</v>
      </c>
    </row>
    <row r="109" spans="1:5" ht="12.75">
      <c r="A109" s="418" t="s">
        <v>150</v>
      </c>
      <c r="B109" s="419" t="s">
        <v>299</v>
      </c>
      <c r="C109" s="420">
        <v>55.02</v>
      </c>
      <c r="D109" s="421">
        <f>SUM(D110+D111)</f>
        <v>2866.91</v>
      </c>
      <c r="E109" s="421">
        <f>SUM(E110+E111)</f>
        <v>8170</v>
      </c>
    </row>
    <row r="110" spans="1:5" ht="12.75">
      <c r="A110" s="422">
        <v>1</v>
      </c>
      <c r="B110" s="423" t="s">
        <v>276</v>
      </c>
      <c r="C110" s="424">
        <v>20</v>
      </c>
      <c r="D110" s="425">
        <v>0</v>
      </c>
      <c r="E110" s="425">
        <v>0</v>
      </c>
    </row>
    <row r="111" spans="1:5" ht="12.75">
      <c r="A111" s="422">
        <v>2</v>
      </c>
      <c r="B111" s="423" t="s">
        <v>300</v>
      </c>
      <c r="C111" s="424" t="s">
        <v>301</v>
      </c>
      <c r="D111" s="425">
        <f>SUM(D112)</f>
        <v>2866.91</v>
      </c>
      <c r="E111" s="425">
        <f>SUM(E112)</f>
        <v>8170</v>
      </c>
    </row>
    <row r="112" spans="1:5" ht="12.75">
      <c r="A112" s="422"/>
      <c r="B112" s="423" t="s">
        <v>302</v>
      </c>
      <c r="C112" s="424" t="s">
        <v>303</v>
      </c>
      <c r="D112" s="425">
        <f>SUM(D113:D114)</f>
        <v>2866.91</v>
      </c>
      <c r="E112" s="425">
        <f>SUM(E113:E114)</f>
        <v>8170</v>
      </c>
    </row>
    <row r="113" spans="1:5" ht="12.75">
      <c r="A113" s="433"/>
      <c r="B113" s="434" t="s">
        <v>304</v>
      </c>
      <c r="C113" s="435" t="s">
        <v>305</v>
      </c>
      <c r="D113" s="425">
        <v>2866.91</v>
      </c>
      <c r="E113" s="425">
        <v>6850</v>
      </c>
    </row>
    <row r="114" spans="1:5" ht="12.75">
      <c r="A114" s="433"/>
      <c r="B114" s="434" t="s">
        <v>306</v>
      </c>
      <c r="C114" s="435" t="s">
        <v>307</v>
      </c>
      <c r="D114" s="425"/>
      <c r="E114" s="425">
        <v>1320</v>
      </c>
    </row>
    <row r="115" spans="1:5" ht="12.75">
      <c r="A115" s="422"/>
      <c r="B115" s="423" t="s">
        <v>308</v>
      </c>
      <c r="C115" s="424" t="s">
        <v>210</v>
      </c>
      <c r="D115" s="425">
        <v>0</v>
      </c>
      <c r="E115" s="425">
        <f>SUM(E116+E117)</f>
        <v>0</v>
      </c>
    </row>
    <row r="116" spans="1:5" ht="12.75">
      <c r="A116" s="433"/>
      <c r="B116" s="434" t="s">
        <v>309</v>
      </c>
      <c r="C116" s="435" t="s">
        <v>211</v>
      </c>
      <c r="D116" s="437"/>
      <c r="E116" s="437"/>
    </row>
    <row r="117" spans="1:5" ht="12.75">
      <c r="A117" s="433"/>
      <c r="B117" s="434" t="s">
        <v>310</v>
      </c>
      <c r="C117" s="435" t="s">
        <v>311</v>
      </c>
      <c r="D117" s="437"/>
      <c r="E117" s="437"/>
    </row>
    <row r="118" spans="1:5" ht="12.75">
      <c r="A118" s="418" t="s">
        <v>312</v>
      </c>
      <c r="B118" s="419" t="s">
        <v>313</v>
      </c>
      <c r="C118" s="420">
        <v>61.02</v>
      </c>
      <c r="D118" s="421">
        <f>SUM(D119:D122)</f>
        <v>3507.7200000000003</v>
      </c>
      <c r="E118" s="421">
        <f>SUM(E119:E122)</f>
        <v>4273</v>
      </c>
    </row>
    <row r="119" spans="1:5" ht="12.75">
      <c r="A119" s="422">
        <v>1</v>
      </c>
      <c r="B119" s="423" t="s">
        <v>274</v>
      </c>
      <c r="C119" s="428">
        <v>10</v>
      </c>
      <c r="D119" s="425">
        <v>86.86</v>
      </c>
      <c r="E119" s="425">
        <v>87</v>
      </c>
    </row>
    <row r="120" spans="1:5" ht="12.75">
      <c r="A120" s="422">
        <v>2</v>
      </c>
      <c r="B120" s="423" t="s">
        <v>276</v>
      </c>
      <c r="C120" s="428">
        <v>20</v>
      </c>
      <c r="D120" s="425">
        <v>172.65</v>
      </c>
      <c r="E120" s="425">
        <v>551</v>
      </c>
    </row>
    <row r="121" spans="1:5" ht="12.75">
      <c r="A121" s="422">
        <v>3</v>
      </c>
      <c r="B121" s="423" t="s">
        <v>314</v>
      </c>
      <c r="C121" s="428">
        <v>51</v>
      </c>
      <c r="D121" s="425">
        <v>3248.21</v>
      </c>
      <c r="E121" s="425">
        <v>3635</v>
      </c>
    </row>
    <row r="122" spans="1:5" ht="12.75">
      <c r="A122" s="422">
        <v>4</v>
      </c>
      <c r="B122" s="423" t="s">
        <v>277</v>
      </c>
      <c r="C122" s="428">
        <v>70</v>
      </c>
      <c r="D122" s="425"/>
      <c r="E122" s="425"/>
    </row>
    <row r="123" spans="1:5" ht="24">
      <c r="A123" s="429" t="s">
        <v>280</v>
      </c>
      <c r="B123" s="430" t="s">
        <v>315</v>
      </c>
      <c r="C123" s="431" t="s">
        <v>316</v>
      </c>
      <c r="D123" s="432">
        <v>3248.21</v>
      </c>
      <c r="E123" s="432">
        <v>3635</v>
      </c>
    </row>
    <row r="124" spans="1:5" ht="12.75">
      <c r="A124" s="429" t="s">
        <v>280</v>
      </c>
      <c r="B124" s="430" t="s">
        <v>317</v>
      </c>
      <c r="C124" s="431" t="s">
        <v>318</v>
      </c>
      <c r="D124" s="432">
        <v>259.51</v>
      </c>
      <c r="E124" s="432">
        <v>638</v>
      </c>
    </row>
    <row r="125" spans="1:5" ht="12.75">
      <c r="A125" s="418" t="s">
        <v>319</v>
      </c>
      <c r="B125" s="419" t="s">
        <v>320</v>
      </c>
      <c r="C125" s="420">
        <v>65.02</v>
      </c>
      <c r="D125" s="421">
        <f>SUM(D126:D133)</f>
        <v>69510.77</v>
      </c>
      <c r="E125" s="421">
        <f>SUM(E126:E132)</f>
        <v>73705</v>
      </c>
    </row>
    <row r="126" spans="1:5" ht="12.75">
      <c r="A126" s="422">
        <v>1</v>
      </c>
      <c r="B126" s="423" t="s">
        <v>274</v>
      </c>
      <c r="C126" s="424" t="s">
        <v>275</v>
      </c>
      <c r="D126" s="425">
        <v>52254.72</v>
      </c>
      <c r="E126" s="425">
        <v>50471</v>
      </c>
    </row>
    <row r="127" spans="1:5" ht="12.75">
      <c r="A127" s="422">
        <v>2</v>
      </c>
      <c r="B127" s="426" t="s">
        <v>276</v>
      </c>
      <c r="C127" s="427">
        <v>20</v>
      </c>
      <c r="D127" s="425">
        <v>9433.05</v>
      </c>
      <c r="E127" s="425">
        <v>9588</v>
      </c>
    </row>
    <row r="128" spans="1:5" ht="12.75">
      <c r="A128" s="422">
        <v>3</v>
      </c>
      <c r="B128" s="426" t="s">
        <v>321</v>
      </c>
      <c r="C128" s="427">
        <v>57</v>
      </c>
      <c r="D128" s="425">
        <v>422.17</v>
      </c>
      <c r="E128" s="425">
        <v>446.16</v>
      </c>
    </row>
    <row r="129" spans="1:5" ht="12.75">
      <c r="A129" s="422">
        <v>4</v>
      </c>
      <c r="B129" s="426" t="s">
        <v>772</v>
      </c>
      <c r="C129" s="427">
        <v>56</v>
      </c>
      <c r="D129" s="425">
        <v>6687.17</v>
      </c>
      <c r="E129" s="425">
        <v>12270</v>
      </c>
    </row>
    <row r="130" spans="1:5" ht="12.75">
      <c r="A130" s="422">
        <v>5</v>
      </c>
      <c r="B130" s="426" t="s">
        <v>322</v>
      </c>
      <c r="C130" s="427">
        <v>59</v>
      </c>
      <c r="D130" s="425">
        <v>191.36</v>
      </c>
      <c r="E130" s="425">
        <v>336.84</v>
      </c>
    </row>
    <row r="131" spans="1:5" ht="12.75">
      <c r="A131" s="422">
        <v>6</v>
      </c>
      <c r="B131" s="423" t="s">
        <v>323</v>
      </c>
      <c r="C131" s="427"/>
      <c r="D131" s="425"/>
      <c r="E131" s="425"/>
    </row>
    <row r="132" spans="1:5" ht="12.75">
      <c r="A132" s="422">
        <v>7</v>
      </c>
      <c r="B132" s="423" t="s">
        <v>277</v>
      </c>
      <c r="C132" s="428">
        <v>70</v>
      </c>
      <c r="D132" s="425">
        <v>662.45</v>
      </c>
      <c r="E132" s="425">
        <v>593</v>
      </c>
    </row>
    <row r="133" spans="1:5" ht="12.75">
      <c r="A133" s="422">
        <v>8</v>
      </c>
      <c r="B133" s="423" t="s">
        <v>279</v>
      </c>
      <c r="C133" s="428">
        <v>85</v>
      </c>
      <c r="D133" s="425">
        <v>-140.15</v>
      </c>
      <c r="E133" s="425">
        <v>0</v>
      </c>
    </row>
    <row r="134" spans="1:5" ht="12.75">
      <c r="A134" s="418" t="s">
        <v>324</v>
      </c>
      <c r="B134" s="419" t="s">
        <v>325</v>
      </c>
      <c r="C134" s="420">
        <v>66.02</v>
      </c>
      <c r="D134" s="438">
        <f>SUM(D135:D137)</f>
        <v>2376.14</v>
      </c>
      <c r="E134" s="438">
        <f>SUM(E135:E137)</f>
        <v>2348</v>
      </c>
    </row>
    <row r="135" spans="1:5" ht="12.75">
      <c r="A135" s="422">
        <v>1</v>
      </c>
      <c r="B135" s="423" t="s">
        <v>274</v>
      </c>
      <c r="C135" s="428">
        <v>10</v>
      </c>
      <c r="D135" s="425">
        <v>2287.24</v>
      </c>
      <c r="E135" s="425">
        <v>2256</v>
      </c>
    </row>
    <row r="136" spans="1:5" ht="12.75">
      <c r="A136" s="422">
        <v>2</v>
      </c>
      <c r="B136" s="426" t="s">
        <v>276</v>
      </c>
      <c r="C136" s="428">
        <v>20</v>
      </c>
      <c r="D136" s="425">
        <v>58.1</v>
      </c>
      <c r="E136" s="425">
        <v>60</v>
      </c>
    </row>
    <row r="137" spans="1:5" ht="12.75">
      <c r="A137" s="422">
        <v>3</v>
      </c>
      <c r="B137" s="426" t="s">
        <v>321</v>
      </c>
      <c r="C137" s="427">
        <v>57</v>
      </c>
      <c r="D137" s="425">
        <v>30.8</v>
      </c>
      <c r="E137" s="425">
        <v>32</v>
      </c>
    </row>
    <row r="138" spans="1:5" ht="12.75">
      <c r="A138" s="422" t="s">
        <v>280</v>
      </c>
      <c r="B138" s="439" t="s">
        <v>773</v>
      </c>
      <c r="C138" s="440" t="s">
        <v>774</v>
      </c>
      <c r="D138" s="425"/>
      <c r="E138" s="425">
        <v>2316</v>
      </c>
    </row>
    <row r="139" spans="1:5" ht="24">
      <c r="A139" s="441" t="s">
        <v>280</v>
      </c>
      <c r="B139" s="439" t="s">
        <v>326</v>
      </c>
      <c r="C139" s="440" t="s">
        <v>327</v>
      </c>
      <c r="D139" s="425">
        <v>30.8</v>
      </c>
      <c r="E139" s="425">
        <v>32</v>
      </c>
    </row>
    <row r="140" spans="1:5" ht="12.75">
      <c r="A140" s="418" t="s">
        <v>328</v>
      </c>
      <c r="B140" s="419" t="s">
        <v>329</v>
      </c>
      <c r="C140" s="420">
        <v>67.02</v>
      </c>
      <c r="D140" s="421">
        <f>SUM(D141:D148)</f>
        <v>12151.25</v>
      </c>
      <c r="E140" s="421">
        <f>SUM(E141:E148)</f>
        <v>14926</v>
      </c>
    </row>
    <row r="141" spans="1:5" ht="12.75">
      <c r="A141" s="422">
        <v>1</v>
      </c>
      <c r="B141" s="426" t="s">
        <v>274</v>
      </c>
      <c r="C141" s="427" t="s">
        <v>275</v>
      </c>
      <c r="D141" s="425">
        <v>1018.64</v>
      </c>
      <c r="E141" s="425">
        <v>1000</v>
      </c>
    </row>
    <row r="142" spans="1:5" ht="12.75">
      <c r="A142" s="422">
        <v>2</v>
      </c>
      <c r="B142" s="426" t="s">
        <v>276</v>
      </c>
      <c r="C142" s="427">
        <v>20</v>
      </c>
      <c r="D142" s="425">
        <v>2172.09</v>
      </c>
      <c r="E142" s="425">
        <v>2486</v>
      </c>
    </row>
    <row r="143" spans="1:5" ht="12.75">
      <c r="A143" s="422">
        <v>3</v>
      </c>
      <c r="B143" s="423" t="s">
        <v>404</v>
      </c>
      <c r="C143" s="424">
        <v>51</v>
      </c>
      <c r="D143" s="425">
        <v>6416.47</v>
      </c>
      <c r="E143" s="425">
        <v>4651</v>
      </c>
    </row>
    <row r="144" spans="1:5" ht="12.75">
      <c r="A144" s="422">
        <v>4</v>
      </c>
      <c r="B144" s="426" t="s">
        <v>772</v>
      </c>
      <c r="C144" s="424" t="s">
        <v>775</v>
      </c>
      <c r="D144" s="425">
        <v>1533.19</v>
      </c>
      <c r="E144" s="425">
        <v>5506</v>
      </c>
    </row>
    <row r="145" spans="1:5" ht="12.75">
      <c r="A145" s="422">
        <v>5</v>
      </c>
      <c r="B145" s="426" t="s">
        <v>322</v>
      </c>
      <c r="C145" s="427">
        <v>59</v>
      </c>
      <c r="D145" s="425">
        <v>11.88</v>
      </c>
      <c r="E145" s="425">
        <v>20</v>
      </c>
    </row>
    <row r="146" spans="1:5" ht="12.75">
      <c r="A146" s="422">
        <v>6</v>
      </c>
      <c r="B146" s="423" t="s">
        <v>277</v>
      </c>
      <c r="C146" s="428">
        <v>70</v>
      </c>
      <c r="D146" s="425">
        <v>1001.9</v>
      </c>
      <c r="E146" s="425">
        <v>1263</v>
      </c>
    </row>
    <row r="147" spans="1:5" ht="12.75">
      <c r="A147" s="422">
        <v>7</v>
      </c>
      <c r="B147" s="423" t="s">
        <v>323</v>
      </c>
      <c r="C147" s="427">
        <v>55</v>
      </c>
      <c r="D147" s="425"/>
      <c r="E147" s="425"/>
    </row>
    <row r="148" spans="1:5" ht="12.75">
      <c r="A148" s="422">
        <v>8</v>
      </c>
      <c r="B148" s="423" t="s">
        <v>279</v>
      </c>
      <c r="C148" s="428">
        <v>85</v>
      </c>
      <c r="D148" s="425">
        <v>-2.92</v>
      </c>
      <c r="E148" s="425"/>
    </row>
    <row r="149" spans="1:5" ht="24">
      <c r="A149" s="429" t="s">
        <v>280</v>
      </c>
      <c r="B149" s="430" t="s">
        <v>330</v>
      </c>
      <c r="C149" s="431" t="s">
        <v>331</v>
      </c>
      <c r="D149" s="442">
        <v>4065.29</v>
      </c>
      <c r="E149" s="425">
        <v>2148</v>
      </c>
    </row>
    <row r="150" spans="1:5" ht="24">
      <c r="A150" s="429" t="s">
        <v>280</v>
      </c>
      <c r="B150" s="430" t="s">
        <v>332</v>
      </c>
      <c r="C150" s="431" t="s">
        <v>333</v>
      </c>
      <c r="D150" s="443">
        <v>547.78</v>
      </c>
      <c r="E150" s="425">
        <v>588</v>
      </c>
    </row>
    <row r="151" spans="1:5" ht="24">
      <c r="A151" s="429" t="s">
        <v>280</v>
      </c>
      <c r="B151" s="430" t="s">
        <v>334</v>
      </c>
      <c r="C151" s="431" t="s">
        <v>335</v>
      </c>
      <c r="D151" s="444">
        <v>53.57</v>
      </c>
      <c r="E151" s="425">
        <v>54</v>
      </c>
    </row>
    <row r="152" spans="1:5" ht="24">
      <c r="A152" s="429" t="s">
        <v>280</v>
      </c>
      <c r="B152" s="430" t="s">
        <v>336</v>
      </c>
      <c r="C152" s="431" t="s">
        <v>337</v>
      </c>
      <c r="D152" s="442">
        <v>1803.41</v>
      </c>
      <c r="E152" s="425">
        <v>1915</v>
      </c>
    </row>
    <row r="153" spans="1:5" ht="24">
      <c r="A153" s="429" t="s">
        <v>280</v>
      </c>
      <c r="B153" s="152" t="s">
        <v>338</v>
      </c>
      <c r="C153" s="431" t="s">
        <v>339</v>
      </c>
      <c r="D153" s="443">
        <v>11.35</v>
      </c>
      <c r="E153" s="425">
        <v>20</v>
      </c>
    </row>
    <row r="154" spans="1:5" ht="24">
      <c r="A154" s="429" t="s">
        <v>280</v>
      </c>
      <c r="B154" s="430" t="s">
        <v>340</v>
      </c>
      <c r="C154" s="431" t="s">
        <v>341</v>
      </c>
      <c r="D154" s="442">
        <v>4580.64</v>
      </c>
      <c r="E154" s="425">
        <v>8762</v>
      </c>
    </row>
    <row r="155" spans="1:5" ht="12.75">
      <c r="A155" s="429" t="s">
        <v>280</v>
      </c>
      <c r="B155" s="430" t="s">
        <v>342</v>
      </c>
      <c r="C155" s="431" t="s">
        <v>343</v>
      </c>
      <c r="D155" s="445">
        <v>1089.21</v>
      </c>
      <c r="E155" s="425">
        <v>1439</v>
      </c>
    </row>
    <row r="156" spans="1:5" ht="12.75">
      <c r="A156" s="418" t="s">
        <v>157</v>
      </c>
      <c r="B156" s="419" t="s">
        <v>344</v>
      </c>
      <c r="C156" s="420">
        <v>68.02</v>
      </c>
      <c r="D156" s="421">
        <f>SUM(D157:D162)</f>
        <v>12218.49</v>
      </c>
      <c r="E156" s="421">
        <f>SUM(E157:E161)</f>
        <v>14963</v>
      </c>
    </row>
    <row r="157" spans="1:5" ht="12.75">
      <c r="A157" s="422">
        <v>1</v>
      </c>
      <c r="B157" s="426" t="s">
        <v>274</v>
      </c>
      <c r="C157" s="427" t="s">
        <v>275</v>
      </c>
      <c r="D157" s="425">
        <v>5546.52</v>
      </c>
      <c r="E157" s="425">
        <v>6520</v>
      </c>
    </row>
    <row r="158" spans="1:5" ht="12.75">
      <c r="A158" s="422">
        <v>2</v>
      </c>
      <c r="B158" s="426" t="s">
        <v>276</v>
      </c>
      <c r="C158" s="427">
        <v>20</v>
      </c>
      <c r="D158" s="425">
        <v>2119.75</v>
      </c>
      <c r="E158" s="425">
        <v>2968</v>
      </c>
    </row>
    <row r="159" spans="1:5" ht="12.75">
      <c r="A159" s="422">
        <v>3</v>
      </c>
      <c r="B159" s="423" t="s">
        <v>404</v>
      </c>
      <c r="C159" s="427">
        <v>51</v>
      </c>
      <c r="D159" s="425">
        <v>615.56</v>
      </c>
      <c r="E159" s="425">
        <v>710</v>
      </c>
    </row>
    <row r="160" spans="1:5" ht="12.75">
      <c r="A160" s="422">
        <v>4</v>
      </c>
      <c r="B160" s="426" t="s">
        <v>321</v>
      </c>
      <c r="C160" s="427">
        <v>57</v>
      </c>
      <c r="D160" s="425">
        <v>3941.33</v>
      </c>
      <c r="E160" s="425">
        <v>4695</v>
      </c>
    </row>
    <row r="161" spans="1:5" ht="12.75">
      <c r="A161" s="446">
        <v>5</v>
      </c>
      <c r="B161" s="426" t="s">
        <v>277</v>
      </c>
      <c r="C161" s="427">
        <v>70</v>
      </c>
      <c r="D161" s="425">
        <v>1.8</v>
      </c>
      <c r="E161" s="425">
        <v>70</v>
      </c>
    </row>
    <row r="162" spans="1:5" ht="12.75">
      <c r="A162" s="422">
        <v>6</v>
      </c>
      <c r="B162" s="423" t="s">
        <v>279</v>
      </c>
      <c r="C162" s="427">
        <v>85</v>
      </c>
      <c r="D162" s="425">
        <v>-6.47</v>
      </c>
      <c r="E162" s="425"/>
    </row>
    <row r="163" spans="1:5" ht="12.75">
      <c r="A163" s="429" t="s">
        <v>280</v>
      </c>
      <c r="B163" s="430" t="s">
        <v>345</v>
      </c>
      <c r="C163" s="431" t="s">
        <v>346</v>
      </c>
      <c r="D163" s="443">
        <v>1376.51</v>
      </c>
      <c r="E163" s="425">
        <v>1560</v>
      </c>
    </row>
    <row r="164" spans="1:5" ht="24">
      <c r="A164" s="429" t="s">
        <v>280</v>
      </c>
      <c r="B164" s="430" t="s">
        <v>347</v>
      </c>
      <c r="C164" s="431" t="s">
        <v>348</v>
      </c>
      <c r="D164" s="442">
        <v>7309.44</v>
      </c>
      <c r="E164" s="425">
        <v>8860</v>
      </c>
    </row>
    <row r="165" spans="1:5" ht="12.75">
      <c r="A165" s="429" t="s">
        <v>280</v>
      </c>
      <c r="B165" s="430" t="s">
        <v>349</v>
      </c>
      <c r="C165" s="431" t="s">
        <v>350</v>
      </c>
      <c r="D165" s="443">
        <v>643.28</v>
      </c>
      <c r="E165" s="425">
        <v>923</v>
      </c>
    </row>
    <row r="166" spans="1:5" ht="24">
      <c r="A166" s="429" t="s">
        <v>280</v>
      </c>
      <c r="B166" s="430" t="s">
        <v>351</v>
      </c>
      <c r="C166" s="431" t="s">
        <v>352</v>
      </c>
      <c r="D166" s="443">
        <v>136.23</v>
      </c>
      <c r="E166" s="425">
        <v>145</v>
      </c>
    </row>
    <row r="167" spans="1:5" ht="24">
      <c r="A167" s="429" t="s">
        <v>280</v>
      </c>
      <c r="B167" s="430" t="s">
        <v>353</v>
      </c>
      <c r="C167" s="431" t="s">
        <v>354</v>
      </c>
      <c r="D167" s="442">
        <v>1558.51</v>
      </c>
      <c r="E167" s="425">
        <v>1860</v>
      </c>
    </row>
    <row r="168" spans="1:5" ht="12.75">
      <c r="A168" s="429" t="s">
        <v>280</v>
      </c>
      <c r="B168" s="430" t="s">
        <v>355</v>
      </c>
      <c r="C168" s="431" t="s">
        <v>356</v>
      </c>
      <c r="D168" s="442">
        <v>1194.52</v>
      </c>
      <c r="E168" s="425">
        <v>1615</v>
      </c>
    </row>
    <row r="169" spans="1:5" ht="12.75">
      <c r="A169" s="418" t="s">
        <v>357</v>
      </c>
      <c r="B169" s="419" t="s">
        <v>358</v>
      </c>
      <c r="C169" s="420">
        <v>70.02</v>
      </c>
      <c r="D169" s="421">
        <f>SUM(D170:D174)</f>
        <v>14505.880000000001</v>
      </c>
      <c r="E169" s="421">
        <f>SUM(E170:E174)</f>
        <v>15852</v>
      </c>
    </row>
    <row r="170" spans="1:5" ht="12.75">
      <c r="A170" s="422">
        <v>1</v>
      </c>
      <c r="B170" s="426" t="s">
        <v>274</v>
      </c>
      <c r="C170" s="427" t="s">
        <v>275</v>
      </c>
      <c r="D170" s="425">
        <v>1495.17</v>
      </c>
      <c r="E170" s="425">
        <v>1450</v>
      </c>
    </row>
    <row r="171" spans="1:5" ht="12.75">
      <c r="A171" s="422">
        <v>2</v>
      </c>
      <c r="B171" s="426" t="s">
        <v>276</v>
      </c>
      <c r="C171" s="427">
        <v>20</v>
      </c>
      <c r="D171" s="425">
        <v>10582.4</v>
      </c>
      <c r="E171" s="425">
        <v>10502</v>
      </c>
    </row>
    <row r="172" spans="1:5" ht="12.75">
      <c r="A172" s="422">
        <v>3</v>
      </c>
      <c r="B172" s="426" t="s">
        <v>277</v>
      </c>
      <c r="C172" s="427">
        <v>70</v>
      </c>
      <c r="D172" s="425">
        <v>1693.02</v>
      </c>
      <c r="E172" s="425">
        <v>1353</v>
      </c>
    </row>
    <row r="173" spans="1:5" ht="12.75">
      <c r="A173" s="422">
        <v>4</v>
      </c>
      <c r="B173" s="423" t="s">
        <v>323</v>
      </c>
      <c r="C173" s="427">
        <v>56</v>
      </c>
      <c r="D173" s="425">
        <v>757.29</v>
      </c>
      <c r="E173" s="425">
        <v>2547</v>
      </c>
    </row>
    <row r="174" spans="1:5" ht="12.75">
      <c r="A174" s="422">
        <v>5</v>
      </c>
      <c r="B174" s="423" t="s">
        <v>279</v>
      </c>
      <c r="C174" s="427">
        <v>85</v>
      </c>
      <c r="D174" s="425">
        <v>-22</v>
      </c>
      <c r="E174" s="425"/>
    </row>
    <row r="175" spans="1:5" ht="24">
      <c r="A175" s="429" t="s">
        <v>280</v>
      </c>
      <c r="B175" s="430" t="s">
        <v>360</v>
      </c>
      <c r="C175" s="431" t="s">
        <v>361</v>
      </c>
      <c r="D175" s="444">
        <v>337.08</v>
      </c>
      <c r="E175" s="425">
        <v>445</v>
      </c>
    </row>
    <row r="176" spans="1:5" ht="24">
      <c r="A176" s="429" t="s">
        <v>280</v>
      </c>
      <c r="B176" s="430" t="s">
        <v>362</v>
      </c>
      <c r="C176" s="431" t="s">
        <v>363</v>
      </c>
      <c r="D176" s="425"/>
      <c r="E176" s="425"/>
    </row>
    <row r="177" spans="1:5" ht="12.75">
      <c r="A177" s="429" t="s">
        <v>280</v>
      </c>
      <c r="B177" s="430" t="s">
        <v>364</v>
      </c>
      <c r="C177" s="431" t="s">
        <v>365</v>
      </c>
      <c r="D177" s="442">
        <v>7293.45</v>
      </c>
      <c r="E177" s="425">
        <v>7200</v>
      </c>
    </row>
    <row r="178" spans="1:5" ht="12.75">
      <c r="A178" s="429" t="s">
        <v>280</v>
      </c>
      <c r="B178" s="430" t="s">
        <v>366</v>
      </c>
      <c r="C178" s="431" t="s">
        <v>367</v>
      </c>
      <c r="D178" s="443"/>
      <c r="E178" s="425">
        <v>195</v>
      </c>
    </row>
    <row r="179" spans="1:5" ht="12.75">
      <c r="A179" s="429" t="s">
        <v>280</v>
      </c>
      <c r="B179" s="430" t="s">
        <v>368</v>
      </c>
      <c r="C179" s="431" t="s">
        <v>369</v>
      </c>
      <c r="D179" s="445">
        <v>6875.35</v>
      </c>
      <c r="E179" s="425">
        <v>8012</v>
      </c>
    </row>
    <row r="180" spans="1:5" ht="12.75">
      <c r="A180" s="418" t="s">
        <v>370</v>
      </c>
      <c r="B180" s="419" t="s">
        <v>371</v>
      </c>
      <c r="C180" s="420">
        <v>74.02</v>
      </c>
      <c r="D180" s="421">
        <f>SUM(D181:D184)</f>
        <v>4533.64</v>
      </c>
      <c r="E180" s="421">
        <f>SUM(E181:E184)</f>
        <v>3990</v>
      </c>
    </row>
    <row r="181" spans="1:5" ht="12.75">
      <c r="A181" s="422">
        <v>1</v>
      </c>
      <c r="B181" s="426" t="s">
        <v>274</v>
      </c>
      <c r="C181" s="427" t="s">
        <v>275</v>
      </c>
      <c r="D181" s="425">
        <v>1074.18</v>
      </c>
      <c r="E181" s="425">
        <v>1100</v>
      </c>
    </row>
    <row r="182" spans="1:5" ht="12.75">
      <c r="A182" s="422">
        <v>2</v>
      </c>
      <c r="B182" s="426" t="s">
        <v>276</v>
      </c>
      <c r="C182" s="427">
        <v>20</v>
      </c>
      <c r="D182" s="425">
        <v>2378.11</v>
      </c>
      <c r="E182" s="425">
        <v>1470</v>
      </c>
    </row>
    <row r="183" spans="1:5" ht="12.75">
      <c r="A183" s="422">
        <v>3</v>
      </c>
      <c r="B183" s="426" t="s">
        <v>277</v>
      </c>
      <c r="C183" s="427">
        <v>70</v>
      </c>
      <c r="D183" s="425">
        <v>1084.31</v>
      </c>
      <c r="E183" s="425">
        <v>1420</v>
      </c>
    </row>
    <row r="184" spans="1:5" ht="12.75">
      <c r="A184" s="422">
        <v>4</v>
      </c>
      <c r="B184" s="423" t="s">
        <v>279</v>
      </c>
      <c r="C184" s="427">
        <v>85</v>
      </c>
      <c r="D184" s="425">
        <v>-2.96</v>
      </c>
      <c r="E184" s="425"/>
    </row>
    <row r="185" spans="1:5" ht="24">
      <c r="A185" s="429" t="s">
        <v>280</v>
      </c>
      <c r="B185" s="430" t="s">
        <v>372</v>
      </c>
      <c r="C185" s="431" t="s">
        <v>373</v>
      </c>
      <c r="D185" s="442">
        <v>4082.22</v>
      </c>
      <c r="E185" s="425">
        <v>3920</v>
      </c>
    </row>
    <row r="186" spans="1:5" ht="12.75">
      <c r="A186" s="429" t="s">
        <v>280</v>
      </c>
      <c r="B186" s="430" t="s">
        <v>374</v>
      </c>
      <c r="C186" s="431" t="s">
        <v>375</v>
      </c>
      <c r="D186" s="444">
        <v>451.42</v>
      </c>
      <c r="E186" s="425">
        <v>70</v>
      </c>
    </row>
    <row r="187" spans="1:5" ht="12.75">
      <c r="A187" s="418" t="s">
        <v>376</v>
      </c>
      <c r="B187" s="419" t="s">
        <v>377</v>
      </c>
      <c r="C187" s="420">
        <v>80.02</v>
      </c>
      <c r="D187" s="421">
        <f>SUM(D188+D189)</f>
        <v>41112.22</v>
      </c>
      <c r="E187" s="421">
        <f>SUM(E188:E189)</f>
        <v>26584</v>
      </c>
    </row>
    <row r="188" spans="1:5" ht="12.75">
      <c r="A188" s="422">
        <v>1</v>
      </c>
      <c r="B188" s="426" t="s">
        <v>276</v>
      </c>
      <c r="C188" s="427">
        <v>20</v>
      </c>
      <c r="D188" s="425">
        <v>2302.73</v>
      </c>
      <c r="E188" s="425">
        <v>2940</v>
      </c>
    </row>
    <row r="189" spans="1:5" ht="12.75">
      <c r="A189" s="422">
        <v>2</v>
      </c>
      <c r="B189" s="426" t="s">
        <v>378</v>
      </c>
      <c r="C189" s="427">
        <v>81</v>
      </c>
      <c r="D189" s="425">
        <f>SUM(D190+D192+D195)</f>
        <v>38809.49</v>
      </c>
      <c r="E189" s="425">
        <f>SUM(E190+E192+E195)</f>
        <v>23644</v>
      </c>
    </row>
    <row r="190" spans="1:5" ht="12.75">
      <c r="A190" s="422">
        <v>486</v>
      </c>
      <c r="B190" s="423" t="s">
        <v>379</v>
      </c>
      <c r="C190" s="424" t="s">
        <v>380</v>
      </c>
      <c r="D190" s="425">
        <f>SUM(D191:D191)</f>
        <v>0</v>
      </c>
      <c r="E190" s="425">
        <f>SUM(E191:E191)</f>
        <v>0</v>
      </c>
    </row>
    <row r="191" spans="1:5" ht="12.75">
      <c r="A191" s="447"/>
      <c r="B191" s="434" t="s">
        <v>381</v>
      </c>
      <c r="C191" s="448" t="s">
        <v>382</v>
      </c>
      <c r="D191" s="425"/>
      <c r="E191" s="425"/>
    </row>
    <row r="192" spans="1:5" ht="12.75">
      <c r="A192" s="449">
        <v>487</v>
      </c>
      <c r="B192" s="450" t="s">
        <v>383</v>
      </c>
      <c r="C192" s="424" t="s">
        <v>384</v>
      </c>
      <c r="D192" s="425">
        <f>SUM(D193:D194)</f>
        <v>1601.6</v>
      </c>
      <c r="E192" s="425">
        <f>SUM(E193:E194)</f>
        <v>3644</v>
      </c>
    </row>
    <row r="193" spans="1:5" ht="12.75">
      <c r="A193" s="447"/>
      <c r="B193" s="434" t="s">
        <v>385</v>
      </c>
      <c r="C193" s="448" t="s">
        <v>386</v>
      </c>
      <c r="D193" s="425"/>
      <c r="E193" s="425"/>
    </row>
    <row r="194" spans="1:5" ht="12.75">
      <c r="A194" s="447"/>
      <c r="B194" s="434" t="s">
        <v>387</v>
      </c>
      <c r="C194" s="448" t="s">
        <v>388</v>
      </c>
      <c r="D194" s="425">
        <v>1601.6</v>
      </c>
      <c r="E194" s="425">
        <v>3644</v>
      </c>
    </row>
    <row r="195" spans="1:5" ht="24">
      <c r="A195" s="447"/>
      <c r="B195" s="434" t="s">
        <v>776</v>
      </c>
      <c r="C195" s="448" t="s">
        <v>777</v>
      </c>
      <c r="D195" s="425">
        <v>37207.89</v>
      </c>
      <c r="E195" s="425">
        <v>20000</v>
      </c>
    </row>
    <row r="196" spans="1:5" ht="24">
      <c r="A196" s="429" t="s">
        <v>280</v>
      </c>
      <c r="B196" s="430" t="s">
        <v>147</v>
      </c>
      <c r="C196" s="431" t="s">
        <v>389</v>
      </c>
      <c r="D196" s="425">
        <v>41112.22</v>
      </c>
      <c r="E196" s="425">
        <v>26584</v>
      </c>
    </row>
    <row r="197" spans="1:5" ht="12.75">
      <c r="A197" s="418" t="s">
        <v>390</v>
      </c>
      <c r="B197" s="419" t="s">
        <v>391</v>
      </c>
      <c r="C197" s="420">
        <v>81.02</v>
      </c>
      <c r="D197" s="421">
        <f>SUM(D198:D204)</f>
        <v>69622.41000000002</v>
      </c>
      <c r="E197" s="421">
        <f>SUM(E198:E204)</f>
        <v>40874</v>
      </c>
    </row>
    <row r="198" spans="1:5" ht="12.75">
      <c r="A198" s="418">
        <v>1</v>
      </c>
      <c r="B198" s="426" t="s">
        <v>276</v>
      </c>
      <c r="C198" s="428">
        <v>20</v>
      </c>
      <c r="D198" s="425">
        <v>10094.7</v>
      </c>
      <c r="E198" s="425">
        <v>200</v>
      </c>
    </row>
    <row r="199" spans="1:5" ht="12.75">
      <c r="A199" s="422">
        <v>2</v>
      </c>
      <c r="B199" s="426" t="s">
        <v>392</v>
      </c>
      <c r="C199" s="427">
        <v>40</v>
      </c>
      <c r="D199" s="425">
        <v>10713.81</v>
      </c>
      <c r="E199" s="425">
        <v>3800</v>
      </c>
    </row>
    <row r="200" spans="1:5" ht="12.75">
      <c r="A200" s="422">
        <v>3</v>
      </c>
      <c r="B200" s="426" t="s">
        <v>277</v>
      </c>
      <c r="C200" s="427">
        <v>70</v>
      </c>
      <c r="D200" s="425">
        <v>2693.79</v>
      </c>
      <c r="E200" s="425">
        <v>856</v>
      </c>
    </row>
    <row r="201" spans="1:5" ht="12.75">
      <c r="A201" s="422">
        <v>4</v>
      </c>
      <c r="B201" s="426" t="s">
        <v>359</v>
      </c>
      <c r="C201" s="427">
        <v>70</v>
      </c>
      <c r="D201" s="425">
        <v>6400</v>
      </c>
      <c r="E201" s="425">
        <v>3500</v>
      </c>
    </row>
    <row r="202" spans="1:5" ht="12.75">
      <c r="A202" s="422">
        <v>5</v>
      </c>
      <c r="B202" s="426" t="s">
        <v>772</v>
      </c>
      <c r="C202" s="424" t="s">
        <v>775</v>
      </c>
      <c r="D202" s="425">
        <v>39351.87</v>
      </c>
      <c r="E202" s="425">
        <v>31318</v>
      </c>
    </row>
    <row r="203" spans="1:5" ht="12.75">
      <c r="A203" s="422">
        <v>6</v>
      </c>
      <c r="B203" s="426" t="s">
        <v>28</v>
      </c>
      <c r="C203" s="427">
        <v>57</v>
      </c>
      <c r="D203" s="425">
        <v>942.94</v>
      </c>
      <c r="E203" s="425">
        <v>1200</v>
      </c>
    </row>
    <row r="204" spans="1:5" ht="12.75">
      <c r="A204" s="422">
        <v>7</v>
      </c>
      <c r="B204" s="423" t="s">
        <v>279</v>
      </c>
      <c r="C204" s="427">
        <v>85</v>
      </c>
      <c r="D204" s="425">
        <v>-574.7</v>
      </c>
      <c r="E204" s="425"/>
    </row>
    <row r="205" spans="1:5" ht="12.75">
      <c r="A205" s="429" t="s">
        <v>280</v>
      </c>
      <c r="B205" s="430" t="s">
        <v>393</v>
      </c>
      <c r="C205" s="431" t="s">
        <v>394</v>
      </c>
      <c r="D205" s="425">
        <v>69622.41</v>
      </c>
      <c r="E205" s="425">
        <v>40874</v>
      </c>
    </row>
    <row r="206" spans="1:5" ht="12.75">
      <c r="A206" s="418" t="s">
        <v>395</v>
      </c>
      <c r="B206" s="419" t="s">
        <v>396</v>
      </c>
      <c r="C206" s="420">
        <v>84.02</v>
      </c>
      <c r="D206" s="421">
        <f>SUM(D207:D212)</f>
        <v>8201.67</v>
      </c>
      <c r="E206" s="421">
        <f>SUM(E207:E212)</f>
        <v>28787</v>
      </c>
    </row>
    <row r="207" spans="1:5" ht="12.75">
      <c r="A207" s="422">
        <v>1</v>
      </c>
      <c r="B207" s="426" t="s">
        <v>274</v>
      </c>
      <c r="C207" s="427" t="s">
        <v>275</v>
      </c>
      <c r="D207" s="425">
        <v>359.46</v>
      </c>
      <c r="E207" s="425">
        <v>350</v>
      </c>
    </row>
    <row r="208" spans="1:5" ht="12.75">
      <c r="A208" s="422">
        <v>2</v>
      </c>
      <c r="B208" s="426" t="s">
        <v>276</v>
      </c>
      <c r="C208" s="427">
        <v>20</v>
      </c>
      <c r="D208" s="425">
        <v>3047.71</v>
      </c>
      <c r="E208" s="425">
        <v>2350</v>
      </c>
    </row>
    <row r="209" spans="1:5" ht="12.75">
      <c r="A209" s="422">
        <v>3</v>
      </c>
      <c r="B209" s="423" t="s">
        <v>323</v>
      </c>
      <c r="C209" s="427">
        <v>56</v>
      </c>
      <c r="D209" s="425">
        <v>5048.62</v>
      </c>
      <c r="E209" s="425">
        <v>22362</v>
      </c>
    </row>
    <row r="210" spans="1:5" ht="12.75">
      <c r="A210" s="422">
        <v>4</v>
      </c>
      <c r="B210" s="426" t="s">
        <v>277</v>
      </c>
      <c r="C210" s="427">
        <v>70</v>
      </c>
      <c r="D210" s="425">
        <v>94.24</v>
      </c>
      <c r="E210" s="425">
        <v>3725</v>
      </c>
    </row>
    <row r="211" spans="1:5" ht="12.75">
      <c r="A211" s="422">
        <v>5</v>
      </c>
      <c r="B211" s="426" t="s">
        <v>359</v>
      </c>
      <c r="C211" s="427">
        <v>70</v>
      </c>
      <c r="D211" s="425"/>
      <c r="E211" s="425"/>
    </row>
    <row r="212" spans="1:5" ht="12.75">
      <c r="A212" s="422">
        <v>6</v>
      </c>
      <c r="B212" s="423" t="s">
        <v>279</v>
      </c>
      <c r="C212" s="427">
        <v>85</v>
      </c>
      <c r="D212" s="425">
        <v>-348.36</v>
      </c>
      <c r="E212" s="425"/>
    </row>
    <row r="213" spans="1:5" ht="24">
      <c r="A213" s="429" t="s">
        <v>280</v>
      </c>
      <c r="B213" s="430" t="s">
        <v>397</v>
      </c>
      <c r="C213" s="431" t="s">
        <v>398</v>
      </c>
      <c r="D213" s="445"/>
      <c r="E213" s="425"/>
    </row>
    <row r="214" spans="1:5" ht="24">
      <c r="A214" s="429" t="s">
        <v>280</v>
      </c>
      <c r="B214" s="430" t="s">
        <v>399</v>
      </c>
      <c r="C214" s="431" t="s">
        <v>400</v>
      </c>
      <c r="D214" s="444">
        <v>8201.67</v>
      </c>
      <c r="E214" s="425">
        <v>28787</v>
      </c>
    </row>
    <row r="215" spans="1:5" ht="12.75">
      <c r="A215" s="422"/>
      <c r="B215" s="420" t="s">
        <v>18</v>
      </c>
      <c r="C215" s="428"/>
      <c r="D215" s="421">
        <f>SUM(D91+D98+D109+D118+D125+D134+D140+D156+D169+D180+D187+D197+D206)</f>
        <v>249747.68000000008</v>
      </c>
      <c r="E215" s="421">
        <f>SUM(E91+E98+E109+E118+E125+E134+E140+E156+E169+E180+E187+E197++E206)</f>
        <v>248680</v>
      </c>
    </row>
    <row r="216" spans="1:5" ht="12.75">
      <c r="A216" s="422"/>
      <c r="B216" s="420" t="s">
        <v>407</v>
      </c>
      <c r="C216" s="420"/>
      <c r="D216" s="438">
        <f>SUM(D217:D230)</f>
        <v>249747.67999999996</v>
      </c>
      <c r="E216" s="438">
        <f>SUM(E217:E230)</f>
        <v>248680</v>
      </c>
    </row>
    <row r="217" spans="1:5" ht="12.75">
      <c r="A217" s="422">
        <v>1</v>
      </c>
      <c r="B217" s="426" t="s">
        <v>274</v>
      </c>
      <c r="C217" s="427" t="s">
        <v>275</v>
      </c>
      <c r="D217" s="451">
        <f>SUM(D92+D99+D119+D126+D135+D141+D157+D170+D181+D207)</f>
        <v>69263.89</v>
      </c>
      <c r="E217" s="451">
        <f>SUM(E92+E99+E119+E126+E135+E141+E157+E170+E181+E207)</f>
        <v>68448</v>
      </c>
    </row>
    <row r="218" spans="1:5" ht="12.75">
      <c r="A218" s="422">
        <v>2</v>
      </c>
      <c r="B218" s="426" t="s">
        <v>276</v>
      </c>
      <c r="C218" s="427">
        <v>20</v>
      </c>
      <c r="D218" s="451">
        <f>SUM(D93+D100+D198+D110+D120+D127+D136+D142+D158+D171+D182+D188+D208)</f>
        <v>45119.32</v>
      </c>
      <c r="E218" s="451">
        <f>SUM(E93+E100+E198+E110+E120+E127+E136+E142+E158+E171+E182+E188+E208)</f>
        <v>37765</v>
      </c>
    </row>
    <row r="219" spans="1:5" ht="12.75">
      <c r="A219" s="422">
        <v>3</v>
      </c>
      <c r="B219" s="426" t="s">
        <v>300</v>
      </c>
      <c r="C219" s="427">
        <v>30</v>
      </c>
      <c r="D219" s="451">
        <f>SUM(D111:D111)</f>
        <v>2866.91</v>
      </c>
      <c r="E219" s="451">
        <f>SUM(E111:E111)</f>
        <v>8170</v>
      </c>
    </row>
    <row r="220" spans="1:5" ht="12.75">
      <c r="A220" s="422">
        <v>4</v>
      </c>
      <c r="B220" s="426" t="s">
        <v>392</v>
      </c>
      <c r="C220" s="427">
        <v>40</v>
      </c>
      <c r="D220" s="451">
        <f>SUM(D199)</f>
        <v>10713.81</v>
      </c>
      <c r="E220" s="451">
        <f>SUM(E199)</f>
        <v>3800</v>
      </c>
    </row>
    <row r="221" spans="1:5" ht="12.75">
      <c r="A221" s="422">
        <v>5</v>
      </c>
      <c r="B221" s="426" t="s">
        <v>401</v>
      </c>
      <c r="C221" s="427">
        <v>50</v>
      </c>
      <c r="D221" s="451">
        <f>SUM(D101:D101)</f>
        <v>0</v>
      </c>
      <c r="E221" s="451">
        <f>SUM(E101:E101)</f>
        <v>3334</v>
      </c>
    </row>
    <row r="222" spans="1:5" ht="12.75">
      <c r="A222" s="422">
        <v>6</v>
      </c>
      <c r="B222" s="423" t="s">
        <v>404</v>
      </c>
      <c r="C222" s="424">
        <v>51</v>
      </c>
      <c r="D222" s="451">
        <f>SUM(D102+D121+D143+D159)</f>
        <v>10796.69</v>
      </c>
      <c r="E222" s="451">
        <f>SUM(E102+E121+E143+E159)</f>
        <v>9606</v>
      </c>
    </row>
    <row r="223" spans="1:5" ht="12.75">
      <c r="A223" s="422">
        <v>7</v>
      </c>
      <c r="B223" s="423" t="s">
        <v>287</v>
      </c>
      <c r="C223" s="428">
        <v>55</v>
      </c>
      <c r="D223" s="451">
        <f>SUM(D95)</f>
        <v>707.46</v>
      </c>
      <c r="E223" s="451">
        <f>SUM(E95)</f>
        <v>200</v>
      </c>
    </row>
    <row r="224" spans="1:5" ht="12.75">
      <c r="A224" s="422">
        <v>8</v>
      </c>
      <c r="B224" s="426" t="s">
        <v>321</v>
      </c>
      <c r="C224" s="427">
        <v>57</v>
      </c>
      <c r="D224" s="451">
        <f>SUM(D128+D137+D160+D203)</f>
        <v>5337.24</v>
      </c>
      <c r="E224" s="451">
        <f>SUM(E128+E137+E160+E203)</f>
        <v>6373.16</v>
      </c>
    </row>
    <row r="225" spans="1:5" ht="12.75">
      <c r="A225" s="422">
        <v>9</v>
      </c>
      <c r="B225" s="426" t="s">
        <v>322</v>
      </c>
      <c r="C225" s="427">
        <v>59</v>
      </c>
      <c r="D225" s="451">
        <f>SUM(D130+D145)</f>
        <v>203.24</v>
      </c>
      <c r="E225" s="451">
        <f>SUM(E130+E145)</f>
        <v>356.84</v>
      </c>
    </row>
    <row r="226" spans="1:5" ht="12.75">
      <c r="A226" s="422">
        <v>10</v>
      </c>
      <c r="B226" s="426" t="s">
        <v>277</v>
      </c>
      <c r="C226" s="427">
        <v>70</v>
      </c>
      <c r="D226" s="451">
        <f>D122+D132+D146+D172+D183+D200+D210+D94+D161</f>
        <v>7281.91</v>
      </c>
      <c r="E226" s="451">
        <f>E122+E132+E146+E172+E183+E200+E210+E94+E161</f>
        <v>9480</v>
      </c>
    </row>
    <row r="227" spans="1:5" ht="12.75">
      <c r="A227" s="422">
        <v>11</v>
      </c>
      <c r="B227" s="426" t="s">
        <v>402</v>
      </c>
      <c r="C227" s="427">
        <v>70</v>
      </c>
      <c r="D227" s="451">
        <f>D201+D211</f>
        <v>6400</v>
      </c>
      <c r="E227" s="451">
        <f>E201+E211</f>
        <v>3500</v>
      </c>
    </row>
    <row r="228" spans="1:5" ht="12.75">
      <c r="A228" s="422">
        <v>12</v>
      </c>
      <c r="B228" s="426" t="s">
        <v>288</v>
      </c>
      <c r="C228" s="427">
        <v>81</v>
      </c>
      <c r="D228" s="451">
        <f>SUM(D103+D189)</f>
        <v>38809.49</v>
      </c>
      <c r="E228" s="451">
        <f>SUM(E103+E189)</f>
        <v>23644</v>
      </c>
    </row>
    <row r="229" spans="1:5" ht="12.75">
      <c r="A229" s="422">
        <v>13</v>
      </c>
      <c r="B229" s="423" t="s">
        <v>323</v>
      </c>
      <c r="C229" s="427">
        <v>56</v>
      </c>
      <c r="D229" s="451">
        <f>D209+D173+D202+D144+D129</f>
        <v>53378.14</v>
      </c>
      <c r="E229" s="451">
        <f>E209+E173+E202+E144+E129</f>
        <v>74003</v>
      </c>
    </row>
    <row r="230" spans="1:5" ht="12.75">
      <c r="A230" s="153">
        <v>14</v>
      </c>
      <c r="B230" s="423" t="s">
        <v>279</v>
      </c>
      <c r="C230" s="153">
        <v>85</v>
      </c>
      <c r="D230" s="452">
        <f>D96+D133+D212+D174+D148+D162+D204+D184</f>
        <v>-1130.42</v>
      </c>
      <c r="E230" s="452">
        <f>E96+E133+E212+E174+E148+E162+E204+E184</f>
        <v>0</v>
      </c>
    </row>
    <row r="234" ht="12.75">
      <c r="B234" s="164" t="s">
        <v>433</v>
      </c>
    </row>
    <row r="235" ht="12.75">
      <c r="B235" s="164" t="s">
        <v>434</v>
      </c>
    </row>
    <row r="236" ht="12.75">
      <c r="B236" s="453"/>
    </row>
    <row r="237" ht="12.75">
      <c r="B237" s="453"/>
    </row>
    <row r="238" ht="12.75">
      <c r="B238" s="453"/>
    </row>
    <row r="239" ht="12.75">
      <c r="B239" s="453"/>
    </row>
    <row r="240" ht="12.75">
      <c r="B240" s="148" t="s">
        <v>435</v>
      </c>
    </row>
    <row r="241" ht="12.75">
      <c r="B241" s="164" t="s">
        <v>564</v>
      </c>
    </row>
  </sheetData>
  <sheetProtection/>
  <printOptions/>
  <pageMargins left="1.141732283464567" right="0" top="0.3937007874015748" bottom="0.3937007874015748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9"/>
  <sheetViews>
    <sheetView zoomScalePageLayoutView="0" workbookViewId="0" topLeftCell="A16">
      <selection activeCell="D17" sqref="D17"/>
    </sheetView>
  </sheetViews>
  <sheetFormatPr defaultColWidth="9.140625" defaultRowHeight="12.75"/>
  <cols>
    <col min="1" max="1" width="59.00390625" style="0" customWidth="1"/>
    <col min="2" max="3" width="11.57421875" style="0" customWidth="1"/>
    <col min="4" max="4" width="11.421875" style="0" customWidth="1"/>
    <col min="5" max="5" width="11.7109375" style="2" customWidth="1"/>
    <col min="6" max="6" width="12.57421875" style="2" customWidth="1"/>
    <col min="7" max="19" width="9.140625" style="2" customWidth="1"/>
  </cols>
  <sheetData>
    <row r="1" ht="12.75">
      <c r="A1" s="1" t="s">
        <v>565</v>
      </c>
    </row>
    <row r="2" spans="1:3" ht="12.75">
      <c r="A2" s="1" t="s">
        <v>457</v>
      </c>
      <c r="C2" s="202"/>
    </row>
    <row r="3" ht="12.75">
      <c r="A3" s="1" t="s">
        <v>2</v>
      </c>
    </row>
    <row r="4" ht="12.75">
      <c r="A4" s="1" t="s">
        <v>566</v>
      </c>
    </row>
    <row r="5" ht="12.75">
      <c r="A5" s="1"/>
    </row>
    <row r="7" ht="18">
      <c r="A7" s="3" t="s">
        <v>563</v>
      </c>
    </row>
    <row r="8" ht="18">
      <c r="A8" s="3"/>
    </row>
    <row r="9" ht="12.75">
      <c r="D9" s="4" t="s">
        <v>4</v>
      </c>
    </row>
    <row r="10" spans="1:6" ht="12.75">
      <c r="A10" s="304" t="s">
        <v>5</v>
      </c>
      <c r="B10" s="294" t="s">
        <v>6</v>
      </c>
      <c r="C10" s="296" t="s">
        <v>7</v>
      </c>
      <c r="D10" s="298" t="s">
        <v>8</v>
      </c>
      <c r="E10" s="303"/>
      <c r="F10" s="303"/>
    </row>
    <row r="11" spans="1:6" ht="30" customHeight="1">
      <c r="A11" s="305"/>
      <c r="B11" s="295"/>
      <c r="C11" s="297"/>
      <c r="D11" s="299"/>
      <c r="E11" s="303"/>
      <c r="F11" s="303"/>
    </row>
    <row r="12" spans="1:6" ht="12.75">
      <c r="A12" s="5" t="s">
        <v>9</v>
      </c>
      <c r="B12" s="6">
        <f>SUM(C12:D12)</f>
        <v>36264</v>
      </c>
      <c r="C12" s="289">
        <v>35814</v>
      </c>
      <c r="D12" s="290">
        <v>450</v>
      </c>
      <c r="F12" s="9"/>
    </row>
    <row r="13" spans="1:6" ht="12.75">
      <c r="A13" s="5" t="s">
        <v>10</v>
      </c>
      <c r="B13" s="6">
        <f>SUM(C13:D13)</f>
        <v>45600</v>
      </c>
      <c r="C13" s="289">
        <v>45600</v>
      </c>
      <c r="D13" s="290"/>
      <c r="F13" s="9"/>
    </row>
    <row r="14" spans="1:6" ht="12.75">
      <c r="A14" s="5" t="s">
        <v>11</v>
      </c>
      <c r="B14" s="6">
        <f>SUM(C14:D14)</f>
        <v>76</v>
      </c>
      <c r="C14" s="289">
        <v>76</v>
      </c>
      <c r="D14" s="290"/>
      <c r="F14" s="9"/>
    </row>
    <row r="15" spans="1:6" ht="12.75">
      <c r="A15" s="5" t="s">
        <v>12</v>
      </c>
      <c r="B15" s="6">
        <f>SUM(C15:D15)</f>
        <v>99</v>
      </c>
      <c r="C15" s="7">
        <v>99</v>
      </c>
      <c r="D15" s="8"/>
      <c r="F15" s="9"/>
    </row>
    <row r="16" spans="1:6" ht="18" customHeight="1">
      <c r="A16" s="154" t="s">
        <v>558</v>
      </c>
      <c r="B16" s="6">
        <f>SUM(C16:D16)</f>
        <v>61841</v>
      </c>
      <c r="C16" s="7">
        <v>61841</v>
      </c>
      <c r="D16" s="8"/>
      <c r="F16" s="9"/>
    </row>
    <row r="17" spans="1:6" ht="12.75">
      <c r="A17" s="10" t="s">
        <v>559</v>
      </c>
      <c r="B17" s="6"/>
      <c r="C17" s="7"/>
      <c r="D17" s="8"/>
      <c r="F17" s="9"/>
    </row>
    <row r="18" spans="1:6" ht="12.75">
      <c r="A18" s="10" t="s">
        <v>560</v>
      </c>
      <c r="B18" s="6"/>
      <c r="C18" s="7"/>
      <c r="D18" s="8"/>
      <c r="F18" s="9"/>
    </row>
    <row r="19" spans="1:6" ht="12.75">
      <c r="A19" s="10" t="s">
        <v>561</v>
      </c>
      <c r="B19" s="6"/>
      <c r="C19" s="7"/>
      <c r="D19" s="8"/>
      <c r="F19" s="9"/>
    </row>
    <row r="20" spans="1:6" ht="12.75">
      <c r="A20" s="10" t="s">
        <v>562</v>
      </c>
      <c r="B20" s="6"/>
      <c r="C20" s="7"/>
      <c r="D20" s="8"/>
      <c r="F20" s="9"/>
    </row>
    <row r="21" spans="1:6" ht="12.75">
      <c r="A21" s="5" t="s">
        <v>13</v>
      </c>
      <c r="B21" s="6">
        <f>SUM(C21:D21)</f>
        <v>2316</v>
      </c>
      <c r="C21" s="7">
        <v>2316</v>
      </c>
      <c r="D21" s="8"/>
      <c r="F21" s="9"/>
    </row>
    <row r="22" spans="1:6" ht="12.75">
      <c r="A22" s="5" t="s">
        <v>14</v>
      </c>
      <c r="B22" s="6">
        <f>SUM(C22:D22)</f>
        <v>65</v>
      </c>
      <c r="C22" s="7">
        <v>65</v>
      </c>
      <c r="D22" s="8"/>
      <c r="F22" s="9"/>
    </row>
    <row r="23" spans="1:6" ht="12.75">
      <c r="A23" s="5" t="s">
        <v>15</v>
      </c>
      <c r="B23" s="6">
        <v>46140</v>
      </c>
      <c r="C23" s="7"/>
      <c r="D23" s="8">
        <v>46140</v>
      </c>
      <c r="F23" s="9"/>
    </row>
    <row r="24" spans="1:6" ht="12.75">
      <c r="A24" s="5" t="s">
        <v>16</v>
      </c>
      <c r="B24" s="6">
        <v>56279</v>
      </c>
      <c r="D24" s="6">
        <v>56279</v>
      </c>
      <c r="F24" s="9"/>
    </row>
    <row r="25" spans="1:6" ht="12.75">
      <c r="A25" s="5" t="s">
        <v>17</v>
      </c>
      <c r="B25" s="6"/>
      <c r="C25" s="7">
        <v>-4114</v>
      </c>
      <c r="D25" s="11">
        <v>4114</v>
      </c>
      <c r="F25" s="9"/>
    </row>
    <row r="26" spans="1:6" ht="18.75">
      <c r="A26" s="12" t="s">
        <v>18</v>
      </c>
      <c r="B26" s="13">
        <f>SUM(B12:B25)</f>
        <v>248680</v>
      </c>
      <c r="C26" s="14">
        <f>SUM(C12:C25)</f>
        <v>141697</v>
      </c>
      <c r="D26" s="13">
        <f>SUM(D12:D25)</f>
        <v>106983</v>
      </c>
      <c r="E26" s="15"/>
      <c r="F26" s="15"/>
    </row>
    <row r="27" spans="1:6" ht="18.75">
      <c r="A27" s="21"/>
      <c r="B27" s="68"/>
      <c r="C27" s="155"/>
      <c r="D27" s="68"/>
      <c r="E27" s="15"/>
      <c r="F27" s="15"/>
    </row>
    <row r="28" ht="12.75">
      <c r="D28" s="1"/>
    </row>
    <row r="29" spans="1:4" ht="12.75">
      <c r="A29" s="304" t="s">
        <v>19</v>
      </c>
      <c r="B29" s="294" t="s">
        <v>20</v>
      </c>
      <c r="C29" s="298" t="s">
        <v>21</v>
      </c>
      <c r="D29" s="298" t="s">
        <v>22</v>
      </c>
    </row>
    <row r="30" spans="1:4" ht="30.75" customHeight="1">
      <c r="A30" s="305"/>
      <c r="B30" s="295"/>
      <c r="C30" s="299"/>
      <c r="D30" s="299"/>
    </row>
    <row r="31" spans="1:6" ht="18">
      <c r="A31" s="16" t="s">
        <v>23</v>
      </c>
      <c r="B31" s="17">
        <f>B33+B124+B134+B158+B163+B168+B174+B238</f>
        <v>248680.16</v>
      </c>
      <c r="C31" s="17">
        <f>C33+C124+C134+C158+C163+C168+C174+C238</f>
        <v>141697.16</v>
      </c>
      <c r="D31" s="17">
        <f>D33+D124+D134+D158+D163+D168+D174+D238</f>
        <v>106983</v>
      </c>
      <c r="F31" s="2">
        <v>70419</v>
      </c>
    </row>
    <row r="32" ht="12.75">
      <c r="D32" s="1"/>
    </row>
    <row r="33" spans="1:19" s="22" customFormat="1" ht="18">
      <c r="A33" s="18" t="s">
        <v>24</v>
      </c>
      <c r="B33" s="13">
        <f>B35+B40+B45+B50+B53+B61+B65+B81+B87+B99+B107+B96+B117</f>
        <v>157619</v>
      </c>
      <c r="C33" s="13">
        <f>C35+C40+C45+C50+C53+C61+C65+C81+C87+C99+C107+C96+C117</f>
        <v>53914</v>
      </c>
      <c r="D33" s="13">
        <f>D35+D40+D45+D50+D53+D61+D65+D81+D87+D99+D107+D96+D117</f>
        <v>103705</v>
      </c>
      <c r="E33" s="19"/>
      <c r="F33" s="20"/>
      <c r="G33" s="300"/>
      <c r="H33" s="300"/>
      <c r="I33" s="21"/>
      <c r="J33" s="21"/>
      <c r="K33" s="20"/>
      <c r="L33" s="20"/>
      <c r="M33" s="20"/>
      <c r="N33" s="20"/>
      <c r="O33" s="20"/>
      <c r="P33" s="20"/>
      <c r="Q33" s="20"/>
      <c r="R33" s="20"/>
      <c r="S33" s="20"/>
    </row>
    <row r="34" spans="1:10" ht="12.75">
      <c r="A34" s="23"/>
      <c r="B34" s="9"/>
      <c r="C34" s="24"/>
      <c r="D34" s="25"/>
      <c r="E34" s="9"/>
      <c r="G34" s="26"/>
      <c r="H34" s="26"/>
      <c r="I34" s="26"/>
      <c r="J34" s="26"/>
    </row>
    <row r="35" spans="1:10" ht="12.75">
      <c r="A35" s="27" t="s">
        <v>25</v>
      </c>
      <c r="B35" s="28">
        <f>SUM(B36+B37+B38+B39)</f>
        <v>9814</v>
      </c>
      <c r="C35" s="28">
        <f>SUM(C36+C37+C38+C39)</f>
        <v>9614</v>
      </c>
      <c r="D35" s="28">
        <f>SUM(D36+D37+D38+D39)</f>
        <v>200</v>
      </c>
      <c r="E35" s="24"/>
      <c r="G35" s="26"/>
      <c r="H35" s="26"/>
      <c r="I35" s="26"/>
      <c r="J35" s="26"/>
    </row>
    <row r="36" spans="1:10" ht="12.75">
      <c r="A36" s="31" t="s">
        <v>26</v>
      </c>
      <c r="B36" s="32">
        <f>SUM(C36:D36)</f>
        <v>5214</v>
      </c>
      <c r="C36" s="32">
        <v>5214</v>
      </c>
      <c r="D36" s="33"/>
      <c r="E36" s="9"/>
      <c r="F36" s="34"/>
      <c r="G36" s="15"/>
      <c r="H36" s="35"/>
      <c r="J36" s="36"/>
    </row>
    <row r="37" spans="1:10" ht="12.75">
      <c r="A37" s="31" t="s">
        <v>27</v>
      </c>
      <c r="B37" s="32">
        <f>SUM(C37:D37)</f>
        <v>4200</v>
      </c>
      <c r="C37" s="32">
        <v>4200</v>
      </c>
      <c r="D37" s="33"/>
      <c r="E37" s="9"/>
      <c r="F37" s="34"/>
      <c r="G37" s="15"/>
      <c r="H37" s="35"/>
      <c r="J37" s="36"/>
    </row>
    <row r="38" spans="1:10" ht="12.75">
      <c r="A38" s="31" t="s">
        <v>28</v>
      </c>
      <c r="B38" s="32">
        <f>SUM(C38:D38)</f>
        <v>200</v>
      </c>
      <c r="C38" s="32">
        <v>200</v>
      </c>
      <c r="D38" s="33"/>
      <c r="E38" s="9"/>
      <c r="F38" s="34"/>
      <c r="G38" s="15"/>
      <c r="H38" s="35"/>
      <c r="J38" s="15"/>
    </row>
    <row r="39" spans="1:10" ht="12.75">
      <c r="A39" s="31" t="s">
        <v>51</v>
      </c>
      <c r="B39" s="32">
        <f>SUM(C39:D39)</f>
        <v>200</v>
      </c>
      <c r="C39" s="32"/>
      <c r="D39" s="33">
        <v>200</v>
      </c>
      <c r="E39" s="9"/>
      <c r="F39" s="34"/>
      <c r="G39" s="15"/>
      <c r="H39" s="35"/>
      <c r="J39" s="15"/>
    </row>
    <row r="40" spans="1:10" ht="12.75">
      <c r="A40" s="27" t="s">
        <v>29</v>
      </c>
      <c r="B40" s="28">
        <f>B41+B42+B44+B43</f>
        <v>4344</v>
      </c>
      <c r="C40" s="28">
        <f>C41+C42+C44+C43</f>
        <v>4344</v>
      </c>
      <c r="D40" s="28">
        <f>D41+D42+D44+D43</f>
        <v>0</v>
      </c>
      <c r="E40" s="9"/>
      <c r="F40" s="34"/>
      <c r="G40" s="15"/>
      <c r="H40" s="35"/>
      <c r="J40" s="15"/>
    </row>
    <row r="41" spans="1:8" ht="12.75">
      <c r="A41" s="31" t="s">
        <v>30</v>
      </c>
      <c r="B41" s="32">
        <f>SUM(C41:D41)</f>
        <v>610</v>
      </c>
      <c r="C41" s="37">
        <v>610</v>
      </c>
      <c r="D41" s="38"/>
      <c r="E41" s="9"/>
      <c r="F41" s="39"/>
      <c r="G41" s="40"/>
      <c r="H41" s="35"/>
    </row>
    <row r="42" spans="1:8" ht="12.75">
      <c r="A42" s="31" t="s">
        <v>31</v>
      </c>
      <c r="B42" s="32">
        <f>SUM(C42:D42)</f>
        <v>350</v>
      </c>
      <c r="C42" s="32">
        <v>350</v>
      </c>
      <c r="D42" s="38"/>
      <c r="E42" s="9"/>
      <c r="F42" s="39"/>
      <c r="G42" s="40"/>
      <c r="H42" s="35"/>
    </row>
    <row r="43" spans="1:8" ht="12.75">
      <c r="A43" s="31" t="s">
        <v>534</v>
      </c>
      <c r="B43" s="32">
        <f>SUM(C43:D43)</f>
        <v>50</v>
      </c>
      <c r="C43" s="32">
        <v>50</v>
      </c>
      <c r="D43" s="38"/>
      <c r="E43" s="9"/>
      <c r="F43" s="39"/>
      <c r="G43" s="40"/>
      <c r="H43" s="35"/>
    </row>
    <row r="44" spans="1:8" ht="12.75">
      <c r="A44" s="31" t="s">
        <v>32</v>
      </c>
      <c r="B44" s="32">
        <f>SUM(C44:D44)</f>
        <v>3334</v>
      </c>
      <c r="C44" s="32">
        <v>3334</v>
      </c>
      <c r="D44" s="38"/>
      <c r="E44" s="9"/>
      <c r="F44" s="39"/>
      <c r="G44" s="40"/>
      <c r="H44" s="35"/>
    </row>
    <row r="45" spans="1:8" ht="12.75">
      <c r="A45" s="27" t="s">
        <v>33</v>
      </c>
      <c r="B45" s="28">
        <f>SUM(B46:B49)</f>
        <v>8170</v>
      </c>
      <c r="C45" s="28">
        <f>SUM(C46:C49)</f>
        <v>8170</v>
      </c>
      <c r="D45" s="28">
        <f>SUM(D46:D49)</f>
        <v>0</v>
      </c>
      <c r="E45" s="9"/>
      <c r="F45" s="39"/>
      <c r="G45" s="40"/>
      <c r="H45" s="35"/>
    </row>
    <row r="46" spans="1:8" ht="12.75">
      <c r="A46" s="31" t="s">
        <v>535</v>
      </c>
      <c r="B46" s="32">
        <f>SUM(C46:D46)</f>
        <v>1357</v>
      </c>
      <c r="C46" s="32">
        <v>1357</v>
      </c>
      <c r="D46" s="33"/>
      <c r="E46" s="9"/>
      <c r="F46" s="39"/>
      <c r="G46" s="40"/>
      <c r="H46" s="35"/>
    </row>
    <row r="47" spans="1:8" ht="12.75">
      <c r="A47" s="31" t="s">
        <v>536</v>
      </c>
      <c r="B47" s="32">
        <f>SUM(C47:D47)</f>
        <v>1842</v>
      </c>
      <c r="C47" s="32">
        <v>1842</v>
      </c>
      <c r="D47" s="33"/>
      <c r="E47" s="9"/>
      <c r="F47" s="39"/>
      <c r="G47" s="40"/>
      <c r="H47" s="35"/>
    </row>
    <row r="48" spans="1:8" ht="12.75">
      <c r="A48" s="31" t="s">
        <v>567</v>
      </c>
      <c r="B48" s="32">
        <f>SUM(C48:D48)</f>
        <v>3651</v>
      </c>
      <c r="C48" s="32">
        <v>3651</v>
      </c>
      <c r="D48" s="33"/>
      <c r="E48" s="9"/>
      <c r="F48" s="39"/>
      <c r="G48" s="40"/>
      <c r="H48" s="35"/>
    </row>
    <row r="49" spans="1:8" ht="12.75">
      <c r="A49" s="31" t="s">
        <v>537</v>
      </c>
      <c r="B49" s="32">
        <f>SUM(C49:D49)</f>
        <v>1320</v>
      </c>
      <c r="C49" s="32">
        <v>1320</v>
      </c>
      <c r="D49" s="33"/>
      <c r="E49" s="9"/>
      <c r="F49" s="39"/>
      <c r="G49" s="40"/>
      <c r="H49" s="35"/>
    </row>
    <row r="50" spans="1:8" ht="12.75">
      <c r="A50" s="27" t="s">
        <v>34</v>
      </c>
      <c r="B50" s="28">
        <f>SUM(B51:B52)</f>
        <v>3697</v>
      </c>
      <c r="C50" s="29">
        <f>SUM(C51:C52)</f>
        <v>3697</v>
      </c>
      <c r="D50" s="30">
        <v>0</v>
      </c>
      <c r="E50" s="9"/>
      <c r="F50" s="39"/>
      <c r="G50" s="40"/>
      <c r="H50" s="35"/>
    </row>
    <row r="51" spans="1:8" ht="12.75">
      <c r="A51" s="31" t="s">
        <v>35</v>
      </c>
      <c r="B51" s="32">
        <f>SUM(C51:D51)</f>
        <v>3635</v>
      </c>
      <c r="C51" s="32">
        <v>3635</v>
      </c>
      <c r="D51" s="41"/>
      <c r="E51" s="9"/>
      <c r="F51" s="39"/>
      <c r="G51" s="40"/>
      <c r="H51" s="35"/>
    </row>
    <row r="52" spans="1:8" ht="12.75">
      <c r="A52" s="31" t="s">
        <v>36</v>
      </c>
      <c r="B52" s="32">
        <f>SUM(C52:D52)</f>
        <v>62</v>
      </c>
      <c r="C52" s="32">
        <v>62</v>
      </c>
      <c r="D52" s="41"/>
      <c r="E52" s="9"/>
      <c r="F52" s="39"/>
      <c r="G52" s="40"/>
      <c r="H52" s="35"/>
    </row>
    <row r="53" spans="1:8" ht="12.75">
      <c r="A53" s="27" t="s">
        <v>37</v>
      </c>
      <c r="B53" s="28">
        <f>SUM(B54+B60)</f>
        <v>12863</v>
      </c>
      <c r="C53" s="28">
        <f>SUM(C54+C60)</f>
        <v>0</v>
      </c>
      <c r="D53" s="28">
        <f>SUM(D54+D60)</f>
        <v>12863</v>
      </c>
      <c r="E53" s="42"/>
      <c r="F53" s="39"/>
      <c r="G53" s="40"/>
      <c r="H53" s="35"/>
    </row>
    <row r="54" spans="1:8" ht="12.75">
      <c r="A54" s="76" t="s">
        <v>544</v>
      </c>
      <c r="B54" s="279">
        <f>SUM(B55:B59)</f>
        <v>12270</v>
      </c>
      <c r="C54" s="279">
        <f>SUM(C55:C59)</f>
        <v>0</v>
      </c>
      <c r="D54" s="280">
        <f>SUM(D55:D59)</f>
        <v>12270</v>
      </c>
      <c r="E54" s="37"/>
      <c r="F54" s="39"/>
      <c r="G54" s="40"/>
      <c r="H54" s="35"/>
    </row>
    <row r="55" spans="1:8" ht="12.75">
      <c r="A55" s="31" t="s">
        <v>538</v>
      </c>
      <c r="B55" s="32">
        <f aca="true" t="shared" si="0" ref="B55:B60">SUM(C55:D55)</f>
        <v>1614</v>
      </c>
      <c r="C55" s="32"/>
      <c r="D55" s="45">
        <v>1614</v>
      </c>
      <c r="E55" s="32"/>
      <c r="F55" s="39"/>
      <c r="G55" s="40"/>
      <c r="H55" s="35"/>
    </row>
    <row r="56" spans="1:8" ht="12.75">
      <c r="A56" s="31" t="s">
        <v>539</v>
      </c>
      <c r="B56" s="32">
        <f t="shared" si="0"/>
        <v>3032</v>
      </c>
      <c r="C56" s="32"/>
      <c r="D56" s="45">
        <v>3032</v>
      </c>
      <c r="E56" s="32"/>
      <c r="F56" s="39"/>
      <c r="G56" s="40"/>
      <c r="H56" s="35"/>
    </row>
    <row r="57" spans="1:10" ht="12.75">
      <c r="A57" s="31" t="s">
        <v>540</v>
      </c>
      <c r="B57" s="32">
        <f t="shared" si="0"/>
        <v>2156</v>
      </c>
      <c r="C57" s="32"/>
      <c r="D57" s="45">
        <v>2156</v>
      </c>
      <c r="E57" s="32"/>
      <c r="F57" s="34"/>
      <c r="G57" s="15"/>
      <c r="H57" s="35"/>
      <c r="J57" s="35"/>
    </row>
    <row r="58" spans="1:8" ht="12.75">
      <c r="A58" s="31" t="s">
        <v>541</v>
      </c>
      <c r="B58" s="32">
        <f t="shared" si="0"/>
        <v>1205</v>
      </c>
      <c r="C58" s="32"/>
      <c r="D58" s="45">
        <v>1205</v>
      </c>
      <c r="E58" s="32"/>
      <c r="F58" s="39"/>
      <c r="G58" s="40"/>
      <c r="H58" s="35"/>
    </row>
    <row r="59" spans="1:10" ht="12.75">
      <c r="A59" s="281" t="s">
        <v>542</v>
      </c>
      <c r="B59" s="32">
        <f t="shared" si="0"/>
        <v>4263</v>
      </c>
      <c r="C59" s="32"/>
      <c r="D59" s="32">
        <v>4263</v>
      </c>
      <c r="E59" s="32"/>
      <c r="F59" s="46"/>
      <c r="G59" s="15"/>
      <c r="H59" s="35"/>
      <c r="J59" s="35"/>
    </row>
    <row r="60" spans="1:8" ht="12.75">
      <c r="A60" s="76" t="s">
        <v>51</v>
      </c>
      <c r="B60" s="279">
        <f t="shared" si="0"/>
        <v>593</v>
      </c>
      <c r="C60" s="279"/>
      <c r="D60" s="280">
        <v>593</v>
      </c>
      <c r="E60" s="37"/>
      <c r="F60" s="39"/>
      <c r="G60" s="40"/>
      <c r="H60" s="35"/>
    </row>
    <row r="61" spans="1:10" ht="12.75">
      <c r="A61" s="47" t="s">
        <v>38</v>
      </c>
      <c r="B61" s="28">
        <f>SUM(B62)</f>
        <v>2310</v>
      </c>
      <c r="C61" s="28">
        <f>SUM(C62)</f>
        <v>2310</v>
      </c>
      <c r="D61" s="28">
        <f>SUM(D62)</f>
        <v>0</v>
      </c>
      <c r="E61" s="9"/>
      <c r="F61" s="46"/>
      <c r="G61" s="48"/>
      <c r="H61" s="35"/>
      <c r="J61" s="35"/>
    </row>
    <row r="62" spans="1:8" ht="12.75">
      <c r="A62" s="43" t="s">
        <v>39</v>
      </c>
      <c r="B62" s="37">
        <f>SUM(B63:B64)</f>
        <v>2310</v>
      </c>
      <c r="C62" s="37">
        <f>SUM(C63:C64)</f>
        <v>2310</v>
      </c>
      <c r="D62" s="37">
        <f>SUM(D63:D64)</f>
        <v>0</v>
      </c>
      <c r="E62" s="32"/>
      <c r="F62" s="39"/>
      <c r="G62" s="40"/>
      <c r="H62" s="35"/>
    </row>
    <row r="63" spans="1:8" ht="12.75">
      <c r="A63" s="31" t="s">
        <v>26</v>
      </c>
      <c r="B63" s="32">
        <f>SUM(C63:D63)</f>
        <v>2250</v>
      </c>
      <c r="C63" s="32">
        <v>2250</v>
      </c>
      <c r="D63" s="45"/>
      <c r="E63" s="32"/>
      <c r="F63" s="39"/>
      <c r="G63" s="40"/>
      <c r="H63" s="35"/>
    </row>
    <row r="64" spans="1:10" ht="12.75">
      <c r="A64" s="31" t="s">
        <v>27</v>
      </c>
      <c r="B64" s="32">
        <f>SUM(C64:D64)</f>
        <v>60</v>
      </c>
      <c r="C64" s="32">
        <v>60</v>
      </c>
      <c r="D64" s="45"/>
      <c r="E64" s="32"/>
      <c r="F64" s="46"/>
      <c r="G64" s="15"/>
      <c r="H64" s="35"/>
      <c r="J64" s="35"/>
    </row>
    <row r="65" spans="1:10" ht="12.75">
      <c r="A65" s="47" t="s">
        <v>40</v>
      </c>
      <c r="B65" s="28">
        <f>B69+B70+B71+B72+B77+B66+B78</f>
        <v>11363</v>
      </c>
      <c r="C65" s="28">
        <f>C69+C70+C71+C72+C77+C66+C78</f>
        <v>5857</v>
      </c>
      <c r="D65" s="28">
        <f>D69+D70+D71+D72+D77+D66+D78</f>
        <v>5506</v>
      </c>
      <c r="E65" s="42"/>
      <c r="F65" s="46"/>
      <c r="G65" s="15"/>
      <c r="H65" s="35"/>
      <c r="J65" s="36"/>
    </row>
    <row r="66" spans="1:10" ht="12.75">
      <c r="A66" s="43" t="s">
        <v>41</v>
      </c>
      <c r="B66" s="37">
        <f>SUM(B67:B68)</f>
        <v>5506</v>
      </c>
      <c r="C66" s="37">
        <f>SUM(C67:C68)</f>
        <v>0</v>
      </c>
      <c r="D66" s="37">
        <f>SUM(D67:D68)</f>
        <v>5506</v>
      </c>
      <c r="E66" s="37"/>
      <c r="F66" s="46"/>
      <c r="G66" s="15"/>
      <c r="H66" s="35"/>
      <c r="J66" s="36"/>
    </row>
    <row r="67" spans="1:10" ht="12.75">
      <c r="A67" s="31" t="s">
        <v>545</v>
      </c>
      <c r="B67" s="32">
        <f>SUM(C67:D67)</f>
        <v>5187</v>
      </c>
      <c r="C67" s="37"/>
      <c r="D67" s="45">
        <v>5187</v>
      </c>
      <c r="E67" s="32"/>
      <c r="F67" s="46"/>
      <c r="G67" s="15"/>
      <c r="H67" s="35"/>
      <c r="J67" s="36"/>
    </row>
    <row r="68" spans="1:10" ht="12.75">
      <c r="A68" s="31" t="s">
        <v>546</v>
      </c>
      <c r="B68" s="32">
        <f>SUM(C68:D68)</f>
        <v>319</v>
      </c>
      <c r="C68" s="37"/>
      <c r="D68" s="45">
        <v>319</v>
      </c>
      <c r="E68" s="32"/>
      <c r="F68" s="46"/>
      <c r="G68" s="15"/>
      <c r="H68" s="35"/>
      <c r="J68" s="36"/>
    </row>
    <row r="69" spans="1:10" ht="12.75">
      <c r="A69" s="43" t="s">
        <v>42</v>
      </c>
      <c r="B69" s="37">
        <f>SUM(C69:D69)</f>
        <v>536</v>
      </c>
      <c r="C69" s="37">
        <v>536</v>
      </c>
      <c r="D69" s="45"/>
      <c r="E69" s="32"/>
      <c r="F69" s="46"/>
      <c r="G69" s="15"/>
      <c r="H69" s="35"/>
      <c r="J69" s="36"/>
    </row>
    <row r="70" spans="1:10" ht="12.75">
      <c r="A70" s="43" t="s">
        <v>43</v>
      </c>
      <c r="B70" s="37">
        <f>SUM(C70:D70)</f>
        <v>20</v>
      </c>
      <c r="C70" s="37">
        <v>20</v>
      </c>
      <c r="D70" s="45"/>
      <c r="E70" s="32"/>
      <c r="F70" s="46"/>
      <c r="G70" s="15"/>
      <c r="H70" s="35"/>
      <c r="J70" s="36"/>
    </row>
    <row r="71" spans="1:10" ht="12.75">
      <c r="A71" s="43" t="s">
        <v>44</v>
      </c>
      <c r="B71" s="37">
        <f>SUM(C71:D71)</f>
        <v>650</v>
      </c>
      <c r="C71" s="37">
        <v>650</v>
      </c>
      <c r="D71" s="44"/>
      <c r="E71" s="32"/>
      <c r="F71" s="46"/>
      <c r="G71" s="15"/>
      <c r="H71" s="35"/>
      <c r="J71" s="36"/>
    </row>
    <row r="72" spans="1:10" ht="12.75">
      <c r="A72" s="43" t="s">
        <v>45</v>
      </c>
      <c r="B72" s="37">
        <f>SUM(B73:B76)</f>
        <v>2736</v>
      </c>
      <c r="C72" s="37">
        <f>SUM(C73:C76)</f>
        <v>2736</v>
      </c>
      <c r="D72" s="37">
        <f>SUM(D73:D76)</f>
        <v>0</v>
      </c>
      <c r="E72" s="32"/>
      <c r="F72" s="46"/>
      <c r="G72" s="15"/>
      <c r="H72" s="35"/>
      <c r="J72" s="36"/>
    </row>
    <row r="73" spans="1:8" ht="12.75">
      <c r="A73" s="31" t="s">
        <v>46</v>
      </c>
      <c r="B73" s="32">
        <f>SUM(C73:D73)</f>
        <v>600</v>
      </c>
      <c r="C73" s="32">
        <v>600</v>
      </c>
      <c r="D73" s="45"/>
      <c r="E73" s="32"/>
      <c r="F73" s="39"/>
      <c r="G73" s="40"/>
      <c r="H73" s="35"/>
    </row>
    <row r="74" spans="1:8" ht="12.75">
      <c r="A74" s="31" t="s">
        <v>47</v>
      </c>
      <c r="B74" s="32">
        <f>SUM(C74:D74)</f>
        <v>1203</v>
      </c>
      <c r="C74" s="32">
        <v>1203</v>
      </c>
      <c r="D74" s="45"/>
      <c r="E74" s="32"/>
      <c r="F74" s="39"/>
      <c r="G74" s="40"/>
      <c r="H74" s="35"/>
    </row>
    <row r="75" spans="1:10" ht="12.75">
      <c r="A75" s="31" t="s">
        <v>48</v>
      </c>
      <c r="B75" s="32">
        <f>SUM(C75:D75)</f>
        <v>345</v>
      </c>
      <c r="C75" s="32">
        <v>345</v>
      </c>
      <c r="D75" s="45"/>
      <c r="E75" s="32"/>
      <c r="F75" s="46"/>
      <c r="G75" s="15"/>
      <c r="H75" s="35"/>
      <c r="J75" s="36"/>
    </row>
    <row r="76" spans="1:10" ht="12.75">
      <c r="A76" s="31" t="s">
        <v>49</v>
      </c>
      <c r="B76" s="32">
        <f>SUM(C76:D76)</f>
        <v>588</v>
      </c>
      <c r="C76" s="32">
        <v>588</v>
      </c>
      <c r="D76" s="44"/>
      <c r="E76" s="32"/>
      <c r="F76" s="46"/>
      <c r="G76" s="15"/>
      <c r="H76" s="35"/>
      <c r="J76" s="36"/>
    </row>
    <row r="77" spans="1:8" ht="12.75">
      <c r="A77" s="43" t="s">
        <v>50</v>
      </c>
      <c r="B77" s="37">
        <f>SUM(C77:D77)</f>
        <v>1915</v>
      </c>
      <c r="C77" s="37">
        <v>1915</v>
      </c>
      <c r="D77" s="45"/>
      <c r="E77" s="32"/>
      <c r="F77" s="39"/>
      <c r="G77" s="40"/>
      <c r="H77" s="35"/>
    </row>
    <row r="78" spans="1:8" ht="12.75">
      <c r="A78" s="43" t="s">
        <v>51</v>
      </c>
      <c r="B78" s="37"/>
      <c r="C78" s="37"/>
      <c r="D78" s="44"/>
      <c r="E78" s="32"/>
      <c r="F78" s="39"/>
      <c r="G78" s="40"/>
      <c r="H78" s="35"/>
    </row>
    <row r="79" spans="1:8" ht="12.75">
      <c r="A79" s="31"/>
      <c r="B79" s="32"/>
      <c r="C79" s="32"/>
      <c r="D79" s="45"/>
      <c r="E79" s="32"/>
      <c r="F79" s="39"/>
      <c r="G79" s="40"/>
      <c r="H79" s="35"/>
    </row>
    <row r="80" spans="1:8" ht="12.75">
      <c r="A80" s="49"/>
      <c r="B80" s="50"/>
      <c r="C80" s="32"/>
      <c r="D80" s="51"/>
      <c r="E80" s="32"/>
      <c r="F80" s="39"/>
      <c r="G80" s="40"/>
      <c r="H80" s="35"/>
    </row>
    <row r="81" spans="1:8" ht="12.75">
      <c r="A81" s="47" t="s">
        <v>53</v>
      </c>
      <c r="B81" s="28">
        <f>SUM(B82:B84)</f>
        <v>843</v>
      </c>
      <c r="C81" s="28">
        <f>SUM(C82:C84)</f>
        <v>773</v>
      </c>
      <c r="D81" s="28">
        <f>SUM(D82:D84)</f>
        <v>70</v>
      </c>
      <c r="E81" s="9"/>
      <c r="F81" s="39"/>
      <c r="G81" s="40"/>
      <c r="H81" s="35"/>
    </row>
    <row r="82" spans="1:8" ht="12.75">
      <c r="A82" s="52" t="s">
        <v>54</v>
      </c>
      <c r="B82" s="37">
        <f>SUM(C82:D82)</f>
        <v>710</v>
      </c>
      <c r="C82" s="37">
        <v>710</v>
      </c>
      <c r="D82" s="41"/>
      <c r="E82" s="9"/>
      <c r="F82" s="39"/>
      <c r="G82" s="40"/>
      <c r="H82" s="35"/>
    </row>
    <row r="83" spans="1:8" ht="12.75">
      <c r="A83" s="52" t="s">
        <v>547</v>
      </c>
      <c r="B83" s="37">
        <f>SUM(C83:D83)</f>
        <v>63</v>
      </c>
      <c r="C83" s="37">
        <v>63</v>
      </c>
      <c r="D83" s="41"/>
      <c r="E83" s="9"/>
      <c r="F83" s="39"/>
      <c r="G83" s="40"/>
      <c r="H83" s="35"/>
    </row>
    <row r="84" spans="1:8" ht="12.75">
      <c r="A84" s="43" t="s">
        <v>51</v>
      </c>
      <c r="B84" s="37">
        <f>SUM(C84:D84)</f>
        <v>70</v>
      </c>
      <c r="C84" s="37"/>
      <c r="D84" s="53">
        <v>70</v>
      </c>
      <c r="E84" s="9"/>
      <c r="F84" s="39"/>
      <c r="G84" s="40"/>
      <c r="H84" s="35"/>
    </row>
    <row r="85" spans="1:8" ht="12.75">
      <c r="A85" s="31"/>
      <c r="B85" s="32"/>
      <c r="C85" s="32"/>
      <c r="D85" s="54"/>
      <c r="E85" s="9"/>
      <c r="F85" s="39"/>
      <c r="G85" s="40"/>
      <c r="H85" s="35"/>
    </row>
    <row r="86" spans="1:8" ht="12.75">
      <c r="A86" s="49"/>
      <c r="B86" s="50"/>
      <c r="C86" s="50"/>
      <c r="D86" s="51"/>
      <c r="E86" s="9"/>
      <c r="F86" s="39"/>
      <c r="G86" s="40"/>
      <c r="H86" s="35"/>
    </row>
    <row r="87" spans="1:8" ht="12.75">
      <c r="A87" s="47" t="s">
        <v>55</v>
      </c>
      <c r="B87" s="30">
        <f>B88+B90+B91+B92+B93</f>
        <v>10830</v>
      </c>
      <c r="C87" s="30">
        <f>C88+C90+C91+C92+C93</f>
        <v>7295</v>
      </c>
      <c r="D87" s="30">
        <f>D88+D90+D91+D92+D93</f>
        <v>3535</v>
      </c>
      <c r="E87" s="42"/>
      <c r="F87" s="39"/>
      <c r="G87" s="40"/>
      <c r="H87" s="35"/>
    </row>
    <row r="88" spans="1:8" ht="12.75">
      <c r="A88" s="43" t="s">
        <v>550</v>
      </c>
      <c r="B88" s="37">
        <f>SUM(B89)</f>
        <v>2547</v>
      </c>
      <c r="C88" s="37">
        <f>SUM(C89)</f>
        <v>0</v>
      </c>
      <c r="D88" s="37">
        <f>SUM(D89)</f>
        <v>2547</v>
      </c>
      <c r="E88" s="37"/>
      <c r="F88" s="39"/>
      <c r="G88" s="40"/>
      <c r="H88" s="35"/>
    </row>
    <row r="89" spans="1:8" ht="12.75">
      <c r="A89" s="31" t="s">
        <v>548</v>
      </c>
      <c r="B89" s="32">
        <f>SUM(C89:D89)</f>
        <v>2547</v>
      </c>
      <c r="C89" s="32"/>
      <c r="D89" s="45">
        <v>2547</v>
      </c>
      <c r="E89" s="32"/>
      <c r="F89" s="39"/>
      <c r="G89" s="40"/>
      <c r="H89" s="35"/>
    </row>
    <row r="90" spans="1:8" ht="12.75">
      <c r="A90" s="43" t="s">
        <v>56</v>
      </c>
      <c r="B90" s="37">
        <f>SUM(C90:D90)</f>
        <v>6750</v>
      </c>
      <c r="C90" s="37">
        <v>6750</v>
      </c>
      <c r="D90" s="45"/>
      <c r="E90" s="32"/>
      <c r="F90" s="39"/>
      <c r="G90" s="40"/>
      <c r="H90" s="35"/>
    </row>
    <row r="91" spans="1:8" ht="12.75">
      <c r="A91" s="43" t="s">
        <v>57</v>
      </c>
      <c r="B91" s="37">
        <f>SUM(C91:D91)</f>
        <v>445</v>
      </c>
      <c r="C91" s="37">
        <v>445</v>
      </c>
      <c r="D91" s="45"/>
      <c r="E91" s="32"/>
      <c r="F91" s="39"/>
      <c r="G91" s="40"/>
      <c r="H91" s="35"/>
    </row>
    <row r="92" spans="1:8" ht="12.75">
      <c r="A92" s="43" t="s">
        <v>549</v>
      </c>
      <c r="B92" s="37">
        <f>SUM(C92:D92)</f>
        <v>100</v>
      </c>
      <c r="C92" s="37">
        <v>100</v>
      </c>
      <c r="D92" s="45"/>
      <c r="E92" s="32"/>
      <c r="F92" s="39"/>
      <c r="G92" s="40"/>
      <c r="H92" s="35"/>
    </row>
    <row r="93" spans="1:8" ht="12.75">
      <c r="A93" s="43" t="s">
        <v>51</v>
      </c>
      <c r="B93" s="37">
        <f>SUM(C93:D93)</f>
        <v>988</v>
      </c>
      <c r="C93" s="37"/>
      <c r="D93" s="37">
        <v>988</v>
      </c>
      <c r="E93" s="32"/>
      <c r="F93" s="39"/>
      <c r="G93" s="40"/>
      <c r="H93" s="35"/>
    </row>
    <row r="94" spans="1:8" ht="12.75">
      <c r="A94" s="31" t="s">
        <v>52</v>
      </c>
      <c r="B94" s="32"/>
      <c r="C94" s="32"/>
      <c r="D94" s="45"/>
      <c r="E94" s="32"/>
      <c r="F94" s="39"/>
      <c r="G94" s="40"/>
      <c r="H94" s="35"/>
    </row>
    <row r="95" spans="1:8" ht="13.5" customHeight="1">
      <c r="A95" s="138"/>
      <c r="B95" s="139"/>
      <c r="C95" s="140"/>
      <c r="D95" s="142"/>
      <c r="E95" s="32"/>
      <c r="F95" s="39"/>
      <c r="G95" s="40"/>
      <c r="H95" s="35"/>
    </row>
    <row r="96" spans="1:8" ht="13.5" customHeight="1">
      <c r="A96" s="27" t="s">
        <v>74</v>
      </c>
      <c r="B96" s="28">
        <f aca="true" t="shared" si="1" ref="B96:D97">SUM(B97)</f>
        <v>70</v>
      </c>
      <c r="C96" s="28">
        <f t="shared" si="1"/>
        <v>70</v>
      </c>
      <c r="D96" s="28">
        <f t="shared" si="1"/>
        <v>0</v>
      </c>
      <c r="E96" s="32"/>
      <c r="F96" s="39"/>
      <c r="G96" s="40"/>
      <c r="H96" s="35"/>
    </row>
    <row r="97" spans="1:8" ht="13.5" customHeight="1">
      <c r="A97" s="43" t="s">
        <v>75</v>
      </c>
      <c r="B97" s="37">
        <f t="shared" si="1"/>
        <v>70</v>
      </c>
      <c r="C97" s="37">
        <f t="shared" si="1"/>
        <v>70</v>
      </c>
      <c r="D97" s="37">
        <f t="shared" si="1"/>
        <v>0</v>
      </c>
      <c r="E97" s="32"/>
      <c r="F97" s="39"/>
      <c r="G97" s="40"/>
      <c r="H97" s="35"/>
    </row>
    <row r="98" spans="1:8" ht="13.5" customHeight="1">
      <c r="A98" s="31" t="s">
        <v>76</v>
      </c>
      <c r="B98" s="32">
        <f>SUM(C98:D98)</f>
        <v>70</v>
      </c>
      <c r="C98" s="32">
        <v>70</v>
      </c>
      <c r="D98" s="45"/>
      <c r="E98" s="32"/>
      <c r="F98" s="39"/>
      <c r="G98" s="40"/>
      <c r="H98" s="35"/>
    </row>
    <row r="99" spans="1:8" ht="12.75">
      <c r="A99" s="27" t="s">
        <v>63</v>
      </c>
      <c r="B99" s="28">
        <f>C99+D99</f>
        <v>26584</v>
      </c>
      <c r="C99" s="29">
        <f>C100+C103</f>
        <v>6584</v>
      </c>
      <c r="D99" s="29">
        <f>D100+D103</f>
        <v>20000</v>
      </c>
      <c r="E99" s="9"/>
      <c r="F99" s="39"/>
      <c r="G99" s="40"/>
      <c r="H99" s="35"/>
    </row>
    <row r="100" spans="1:8" ht="12.75">
      <c r="A100" s="43" t="s">
        <v>64</v>
      </c>
      <c r="B100" s="37">
        <f>SUM(B101:B102)</f>
        <v>2940</v>
      </c>
      <c r="C100" s="37">
        <f>SUM(C101:C102)</f>
        <v>2940</v>
      </c>
      <c r="D100" s="37">
        <f>SUM(D101:D102)</f>
        <v>0</v>
      </c>
      <c r="E100" s="32"/>
      <c r="F100" s="39"/>
      <c r="G100" s="56"/>
      <c r="H100" s="40"/>
    </row>
    <row r="101" spans="1:8" ht="12.75">
      <c r="A101" s="31" t="s">
        <v>65</v>
      </c>
      <c r="B101" s="32">
        <f>SUM(C101:D101)</f>
        <v>350</v>
      </c>
      <c r="C101" s="32">
        <v>350</v>
      </c>
      <c r="D101" s="45"/>
      <c r="E101" s="32"/>
      <c r="F101" s="39"/>
      <c r="G101" s="40"/>
      <c r="H101" s="35"/>
    </row>
    <row r="102" spans="1:10" ht="12.75">
      <c r="A102" s="31" t="s">
        <v>66</v>
      </c>
      <c r="B102" s="32">
        <f>SUM(C102:D102)</f>
        <v>2590</v>
      </c>
      <c r="C102" s="32">
        <v>2590</v>
      </c>
      <c r="D102" s="44"/>
      <c r="E102" s="32"/>
      <c r="F102" s="46"/>
      <c r="H102" s="15"/>
      <c r="J102" s="36"/>
    </row>
    <row r="103" spans="1:10" ht="12.75">
      <c r="A103" s="43" t="s">
        <v>67</v>
      </c>
      <c r="B103" s="37">
        <f>SUM(B104:B106)</f>
        <v>23644</v>
      </c>
      <c r="C103" s="37">
        <f>SUM(C104:C106)</f>
        <v>3644</v>
      </c>
      <c r="D103" s="37">
        <f>SUM(D104:D106)</f>
        <v>20000</v>
      </c>
      <c r="E103" s="32"/>
      <c r="F103" s="46"/>
      <c r="G103" s="15"/>
      <c r="H103" s="35"/>
      <c r="J103" s="36"/>
    </row>
    <row r="104" spans="1:10" ht="12.75">
      <c r="A104" s="31" t="s">
        <v>68</v>
      </c>
      <c r="B104" s="32">
        <f>SUM(C104:D104)</f>
        <v>1602</v>
      </c>
      <c r="C104" s="57">
        <v>1602</v>
      </c>
      <c r="D104" s="144"/>
      <c r="E104" s="32"/>
      <c r="F104" s="58"/>
      <c r="G104" s="58"/>
      <c r="H104" s="58"/>
      <c r="I104" s="58"/>
      <c r="J104" s="59"/>
    </row>
    <row r="105" spans="1:10" ht="12.75">
      <c r="A105" s="31" t="s">
        <v>551</v>
      </c>
      <c r="B105" s="32">
        <f>SUM(C105:D105)</f>
        <v>2042</v>
      </c>
      <c r="C105" s="57">
        <v>2042</v>
      </c>
      <c r="D105" s="144"/>
      <c r="E105" s="32"/>
      <c r="F105" s="58"/>
      <c r="G105" s="58"/>
      <c r="H105" s="58"/>
      <c r="I105" s="58"/>
      <c r="J105" s="59"/>
    </row>
    <row r="106" spans="1:10" ht="12.75">
      <c r="A106" s="31" t="s">
        <v>533</v>
      </c>
      <c r="B106" s="32">
        <f>SUM(C106:D106)</f>
        <v>20000</v>
      </c>
      <c r="C106" s="57"/>
      <c r="D106" s="144">
        <v>20000</v>
      </c>
      <c r="E106" s="32"/>
      <c r="F106" s="58"/>
      <c r="G106" s="58"/>
      <c r="H106" s="58"/>
      <c r="I106" s="58"/>
      <c r="J106" s="59"/>
    </row>
    <row r="107" spans="1:9" ht="12.75">
      <c r="A107" s="27" t="s">
        <v>69</v>
      </c>
      <c r="B107" s="28">
        <f>SUM(B108+B110+B111+B112+B113+B114)</f>
        <v>40874</v>
      </c>
      <c r="C107" s="28">
        <f>SUM(C108+C110+C111+C112+C113+C114)</f>
        <v>5200</v>
      </c>
      <c r="D107" s="28">
        <f>SUM(D108+D110+D111+D112+D113+D114)</f>
        <v>35674</v>
      </c>
      <c r="E107" s="42"/>
      <c r="F107" s="58"/>
      <c r="G107" s="15"/>
      <c r="I107" s="15"/>
    </row>
    <row r="108" spans="1:9" ht="12.75">
      <c r="A108" s="43" t="s">
        <v>552</v>
      </c>
      <c r="B108" s="37">
        <f>SUM(B109)</f>
        <v>31318</v>
      </c>
      <c r="C108" s="37">
        <f>SUM(C109)</f>
        <v>0</v>
      </c>
      <c r="D108" s="37">
        <f>SUM(D109)</f>
        <v>31318</v>
      </c>
      <c r="E108" s="37"/>
      <c r="F108" s="58"/>
      <c r="G108" s="15"/>
      <c r="I108" s="15"/>
    </row>
    <row r="109" spans="1:9" ht="12.75">
      <c r="A109" s="31" t="s">
        <v>553</v>
      </c>
      <c r="B109" s="32">
        <f aca="true" t="shared" si="2" ref="B109:B114">SUM(C109:D109)</f>
        <v>31318</v>
      </c>
      <c r="C109" s="32"/>
      <c r="D109" s="45">
        <v>31318</v>
      </c>
      <c r="E109" s="32"/>
      <c r="F109" s="58"/>
      <c r="G109" s="15"/>
      <c r="I109" s="15"/>
    </row>
    <row r="110" spans="1:7" ht="12.75">
      <c r="A110" s="43" t="s">
        <v>70</v>
      </c>
      <c r="B110" s="37">
        <f t="shared" si="2"/>
        <v>200</v>
      </c>
      <c r="C110" s="37">
        <v>200</v>
      </c>
      <c r="D110" s="44"/>
      <c r="E110" s="37"/>
      <c r="G110" s="35"/>
    </row>
    <row r="111" spans="1:7" ht="12.75">
      <c r="A111" s="43" t="s">
        <v>71</v>
      </c>
      <c r="B111" s="37">
        <f t="shared" si="2"/>
        <v>3800</v>
      </c>
      <c r="C111" s="37">
        <v>3800</v>
      </c>
      <c r="D111" s="44"/>
      <c r="E111" s="37"/>
      <c r="G111" s="35"/>
    </row>
    <row r="112" spans="1:7" ht="12.75">
      <c r="A112" s="43" t="s">
        <v>72</v>
      </c>
      <c r="B112" s="37">
        <f t="shared" si="2"/>
        <v>1200</v>
      </c>
      <c r="C112" s="37">
        <v>1200</v>
      </c>
      <c r="D112" s="44"/>
      <c r="E112" s="37"/>
      <c r="G112" s="35"/>
    </row>
    <row r="113" spans="1:7" ht="12.75">
      <c r="A113" s="43" t="s">
        <v>570</v>
      </c>
      <c r="B113" s="37">
        <f t="shared" si="2"/>
        <v>3500</v>
      </c>
      <c r="C113" s="37"/>
      <c r="D113" s="44">
        <v>3500</v>
      </c>
      <c r="E113" s="37"/>
      <c r="G113" s="35"/>
    </row>
    <row r="114" spans="1:7" ht="12.75">
      <c r="A114" s="43" t="s">
        <v>51</v>
      </c>
      <c r="B114" s="37">
        <f t="shared" si="2"/>
        <v>856</v>
      </c>
      <c r="C114" s="37"/>
      <c r="D114" s="44">
        <v>856</v>
      </c>
      <c r="E114" s="37"/>
      <c r="G114" s="35"/>
    </row>
    <row r="115" spans="1:7" ht="12.75">
      <c r="A115" s="31" t="s">
        <v>73</v>
      </c>
      <c r="B115" s="32"/>
      <c r="C115" s="32"/>
      <c r="D115" s="45"/>
      <c r="E115" s="37"/>
      <c r="G115" s="35"/>
    </row>
    <row r="116" spans="1:7" ht="12.75">
      <c r="A116" s="49"/>
      <c r="B116" s="50"/>
      <c r="C116" s="50"/>
      <c r="D116" s="51"/>
      <c r="E116" s="37"/>
      <c r="G116" s="35"/>
    </row>
    <row r="117" spans="1:7" ht="12.75">
      <c r="A117" s="60" t="s">
        <v>77</v>
      </c>
      <c r="B117" s="28">
        <f>B118+B120</f>
        <v>25857</v>
      </c>
      <c r="C117" s="28">
        <v>0</v>
      </c>
      <c r="D117" s="28">
        <f>D118+D120</f>
        <v>25857</v>
      </c>
      <c r="E117" s="42"/>
      <c r="G117" s="35"/>
    </row>
    <row r="118" spans="1:7" ht="12.75">
      <c r="A118" s="43" t="s">
        <v>555</v>
      </c>
      <c r="B118" s="37">
        <f>SUM(B119)</f>
        <v>22362</v>
      </c>
      <c r="C118" s="37">
        <f>SUM(C119)</f>
        <v>0</v>
      </c>
      <c r="D118" s="37">
        <f>SUM(D119)</f>
        <v>22362</v>
      </c>
      <c r="E118" s="37"/>
      <c r="G118" s="35"/>
    </row>
    <row r="119" spans="1:7" ht="12.75">
      <c r="A119" s="31" t="s">
        <v>554</v>
      </c>
      <c r="B119" s="32">
        <f>SUM(C119:D119)</f>
        <v>22362</v>
      </c>
      <c r="C119" s="32"/>
      <c r="D119" s="45">
        <v>22362</v>
      </c>
      <c r="E119" s="37"/>
      <c r="G119" s="35"/>
    </row>
    <row r="120" spans="1:7" ht="12.75">
      <c r="A120" s="43" t="s">
        <v>51</v>
      </c>
      <c r="B120" s="37">
        <f>SUM(C120:D120)</f>
        <v>3495</v>
      </c>
      <c r="C120" s="37"/>
      <c r="D120" s="44">
        <v>3495</v>
      </c>
      <c r="E120" s="37"/>
      <c r="G120" s="35"/>
    </row>
    <row r="121" spans="1:7" ht="12.75">
      <c r="A121" s="61"/>
      <c r="B121" s="62"/>
      <c r="C121" s="63"/>
      <c r="D121" s="64"/>
      <c r="E121" s="37"/>
      <c r="G121" s="35"/>
    </row>
    <row r="122" spans="1:7" ht="12.75">
      <c r="A122" s="2"/>
      <c r="B122" s="9"/>
      <c r="C122" s="9"/>
      <c r="D122" s="9"/>
      <c r="E122" s="9"/>
      <c r="G122" s="35"/>
    </row>
    <row r="123" spans="1:7" ht="18">
      <c r="A123" s="65" t="s">
        <v>78</v>
      </c>
      <c r="B123" s="66"/>
      <c r="C123" s="67"/>
      <c r="D123" s="66"/>
      <c r="E123" s="68"/>
      <c r="G123" s="35"/>
    </row>
    <row r="124" spans="1:7" ht="18">
      <c r="A124" s="69" t="s">
        <v>79</v>
      </c>
      <c r="B124" s="70">
        <f>SUM(B126)</f>
        <v>576</v>
      </c>
      <c r="C124" s="70">
        <f>SUM(C126)</f>
        <v>576</v>
      </c>
      <c r="D124" s="70">
        <f>SUM(D126)</f>
        <v>0</v>
      </c>
      <c r="E124" s="68"/>
      <c r="G124" s="35"/>
    </row>
    <row r="125" spans="1:7" ht="15.75">
      <c r="A125" s="71"/>
      <c r="B125" s="72"/>
      <c r="C125" s="72"/>
      <c r="D125" s="73"/>
      <c r="E125" s="72"/>
      <c r="G125" s="35"/>
    </row>
    <row r="126" spans="1:7" ht="12.75">
      <c r="A126" s="74" t="s">
        <v>34</v>
      </c>
      <c r="B126" s="75">
        <f>B127+B128+B130</f>
        <v>576</v>
      </c>
      <c r="C126" s="75">
        <f>C127+C128+C130</f>
        <v>576</v>
      </c>
      <c r="D126" s="75">
        <f>D127+D128+D130</f>
        <v>0</v>
      </c>
      <c r="E126" s="9"/>
      <c r="G126" s="35"/>
    </row>
    <row r="127" spans="1:7" ht="12.75">
      <c r="A127" s="76" t="s">
        <v>26</v>
      </c>
      <c r="B127" s="279">
        <f>SUM(C127:D127)</f>
        <v>87</v>
      </c>
      <c r="C127" s="279">
        <v>87</v>
      </c>
      <c r="D127" s="77"/>
      <c r="E127" s="32"/>
      <c r="G127" s="35"/>
    </row>
    <row r="128" spans="1:7" ht="12.75">
      <c r="A128" s="43" t="s">
        <v>80</v>
      </c>
      <c r="B128" s="37">
        <f>SUM(C128:D128)</f>
        <v>489</v>
      </c>
      <c r="C128" s="37">
        <v>489</v>
      </c>
      <c r="D128" s="37">
        <f>SUM(D129)</f>
        <v>0</v>
      </c>
      <c r="E128" s="32"/>
      <c r="G128" s="35"/>
    </row>
    <row r="129" spans="1:7" ht="12.75">
      <c r="A129" s="31" t="s">
        <v>81</v>
      </c>
      <c r="B129" s="57">
        <f>SUM(C129:D129)</f>
        <v>300</v>
      </c>
      <c r="C129" s="57">
        <v>300</v>
      </c>
      <c r="D129" s="45"/>
      <c r="E129" s="32"/>
      <c r="G129" s="35"/>
    </row>
    <row r="130" spans="1:7" ht="12.75">
      <c r="A130" s="43" t="s">
        <v>82</v>
      </c>
      <c r="B130" s="78"/>
      <c r="C130" s="79"/>
      <c r="D130" s="44"/>
      <c r="E130" s="32"/>
      <c r="G130" s="35"/>
    </row>
    <row r="131" spans="1:7" ht="12.75">
      <c r="A131" s="80"/>
      <c r="B131" s="62"/>
      <c r="C131" s="81"/>
      <c r="D131" s="64"/>
      <c r="E131" s="32"/>
      <c r="G131" s="35"/>
    </row>
    <row r="132" spans="1:7" ht="12.75">
      <c r="A132" s="2"/>
      <c r="B132" s="9"/>
      <c r="C132" s="9"/>
      <c r="D132" s="9"/>
      <c r="E132" s="9"/>
      <c r="G132" s="35"/>
    </row>
    <row r="133" spans="1:7" ht="18">
      <c r="A133" s="65" t="s">
        <v>83</v>
      </c>
      <c r="B133" s="66"/>
      <c r="C133" s="67"/>
      <c r="D133" s="66"/>
      <c r="E133" s="68"/>
      <c r="G133" s="35"/>
    </row>
    <row r="134" spans="1:10" ht="18">
      <c r="A134" s="69" t="s">
        <v>84</v>
      </c>
      <c r="B134" s="70">
        <f>B136+B138</f>
        <v>11413</v>
      </c>
      <c r="C134" s="70">
        <f>C136+C138</f>
        <v>11413</v>
      </c>
      <c r="D134" s="82">
        <v>0</v>
      </c>
      <c r="E134" s="68"/>
      <c r="G134" s="301"/>
      <c r="H134" s="301"/>
      <c r="I134" s="26"/>
      <c r="J134" s="26"/>
    </row>
    <row r="135" spans="1:10" ht="12.75">
      <c r="A135" s="83"/>
      <c r="B135" s="9"/>
      <c r="C135" s="24"/>
      <c r="D135" s="25"/>
      <c r="F135" s="24"/>
      <c r="G135" s="26"/>
      <c r="H135" s="26"/>
      <c r="J135" s="84"/>
    </row>
    <row r="136" spans="1:10" ht="12.75">
      <c r="A136" s="27" t="s">
        <v>85</v>
      </c>
      <c r="B136" s="29">
        <f>SUM(B137)</f>
        <v>6</v>
      </c>
      <c r="C136" s="29">
        <f>SUM(C137)</f>
        <v>6</v>
      </c>
      <c r="D136" s="29">
        <f>SUM(D137)</f>
        <v>0</v>
      </c>
      <c r="E136" s="42"/>
      <c r="F136" s="34"/>
      <c r="G136" s="15"/>
      <c r="H136" s="35"/>
      <c r="J136" s="35"/>
    </row>
    <row r="137" spans="1:8" ht="12.75">
      <c r="A137" s="86" t="s">
        <v>26</v>
      </c>
      <c r="B137" s="87">
        <f>SUM(C137:D137)</f>
        <v>6</v>
      </c>
      <c r="C137" s="87">
        <v>6</v>
      </c>
      <c r="D137" s="88"/>
      <c r="E137" s="9"/>
      <c r="F137" s="39"/>
      <c r="G137" s="40"/>
      <c r="H137" s="35"/>
    </row>
    <row r="138" spans="1:10" ht="12.75">
      <c r="A138" s="27" t="s">
        <v>53</v>
      </c>
      <c r="B138" s="29">
        <f>SUM(B139+B143+B148+B149+B151)</f>
        <v>11407</v>
      </c>
      <c r="C138" s="29">
        <f>SUM(C139+C143+C148+C149+C151)</f>
        <v>11407</v>
      </c>
      <c r="D138" s="29">
        <f>SUM(D139+D143+D148+D149+D151)</f>
        <v>0</v>
      </c>
      <c r="E138" s="42"/>
      <c r="F138" s="34"/>
      <c r="G138" s="15"/>
      <c r="H138" s="35"/>
      <c r="J138" s="35"/>
    </row>
    <row r="139" spans="1:8" ht="12.75">
      <c r="A139" s="76" t="s">
        <v>86</v>
      </c>
      <c r="B139" s="285">
        <f>SUM(B140:B142)</f>
        <v>1482</v>
      </c>
      <c r="C139" s="89">
        <f>SUM(C140:C142)</f>
        <v>1482</v>
      </c>
      <c r="D139" s="89">
        <f>SUM(D140:D142)</f>
        <v>0</v>
      </c>
      <c r="F139" s="39"/>
      <c r="G139" s="35"/>
      <c r="H139" s="35"/>
    </row>
    <row r="140" spans="1:8" ht="12.75">
      <c r="A140" s="31" t="s">
        <v>26</v>
      </c>
      <c r="B140" s="286">
        <f>SUM(C140:D140)</f>
        <v>680</v>
      </c>
      <c r="C140" s="91">
        <v>680</v>
      </c>
      <c r="D140" s="92"/>
      <c r="F140" s="39"/>
      <c r="G140" s="35"/>
      <c r="H140" s="35"/>
    </row>
    <row r="141" spans="1:10" ht="12.75">
      <c r="A141" s="31" t="s">
        <v>27</v>
      </c>
      <c r="B141" s="286">
        <f>SUM(C141:D141)</f>
        <v>540</v>
      </c>
      <c r="C141" s="91">
        <v>540</v>
      </c>
      <c r="D141" s="92"/>
      <c r="E141" s="34"/>
      <c r="F141" s="93"/>
      <c r="G141" s="15"/>
      <c r="H141" s="35"/>
      <c r="J141" s="35"/>
    </row>
    <row r="142" spans="1:10" ht="12.75">
      <c r="A142" s="31" t="s">
        <v>87</v>
      </c>
      <c r="B142" s="286">
        <f>SUM(C142:D142)</f>
        <v>262</v>
      </c>
      <c r="C142" s="91">
        <v>262</v>
      </c>
      <c r="D142" s="92"/>
      <c r="E142" s="34"/>
      <c r="F142" s="93"/>
      <c r="G142" s="15"/>
      <c r="H142" s="35"/>
      <c r="J142" s="35"/>
    </row>
    <row r="143" spans="1:10" ht="12.75">
      <c r="A143" s="43" t="s">
        <v>88</v>
      </c>
      <c r="B143" s="287">
        <f>SUM(B144:B146)</f>
        <v>8860</v>
      </c>
      <c r="C143" s="94">
        <f>SUM(C144:C146)</f>
        <v>8860</v>
      </c>
      <c r="D143" s="94">
        <f>SUM(D144:D146)</f>
        <v>0</v>
      </c>
      <c r="E143" s="34"/>
      <c r="F143" s="34"/>
      <c r="G143" s="15"/>
      <c r="H143" s="35"/>
      <c r="J143" s="35"/>
    </row>
    <row r="144" spans="1:8" ht="12.75">
      <c r="A144" s="31" t="s">
        <v>89</v>
      </c>
      <c r="B144" s="286">
        <f>SUM(C144:D144)</f>
        <v>4350</v>
      </c>
      <c r="C144" s="91">
        <v>4350</v>
      </c>
      <c r="D144" s="92"/>
      <c r="F144" s="39" t="s">
        <v>543</v>
      </c>
      <c r="G144" s="35">
        <v>4685</v>
      </c>
      <c r="H144" s="35"/>
    </row>
    <row r="145" spans="1:8" ht="12.75">
      <c r="A145" s="31" t="s">
        <v>90</v>
      </c>
      <c r="B145" s="286">
        <f>SUM(C145:D145)</f>
        <v>3260</v>
      </c>
      <c r="C145" s="91">
        <v>3260</v>
      </c>
      <c r="D145" s="92"/>
      <c r="F145" s="39"/>
      <c r="G145" s="35"/>
      <c r="H145" s="35"/>
    </row>
    <row r="146" spans="1:10" ht="12.75">
      <c r="A146" s="31" t="s">
        <v>91</v>
      </c>
      <c r="B146" s="286">
        <f>SUM(C146:D146)</f>
        <v>1250</v>
      </c>
      <c r="C146" s="91">
        <v>1250</v>
      </c>
      <c r="D146" s="92"/>
      <c r="F146" s="46"/>
      <c r="G146" s="15"/>
      <c r="H146" s="35"/>
      <c r="J146" s="35"/>
    </row>
    <row r="147" spans="1:10" ht="12.75">
      <c r="A147" s="43" t="s">
        <v>92</v>
      </c>
      <c r="B147" s="287">
        <f>SUM(B148)</f>
        <v>850</v>
      </c>
      <c r="C147" s="94">
        <f>SUM(C148)</f>
        <v>850</v>
      </c>
      <c r="D147" s="94">
        <f>SUM(D148)</f>
        <v>0</v>
      </c>
      <c r="F147" s="58"/>
      <c r="G147" s="58"/>
      <c r="H147" s="35"/>
      <c r="J147" s="15"/>
    </row>
    <row r="148" spans="1:8" ht="12.75">
      <c r="A148" s="31" t="s">
        <v>93</v>
      </c>
      <c r="B148" s="286">
        <f>SUM(C148:D148)</f>
        <v>850</v>
      </c>
      <c r="C148" s="91">
        <v>850</v>
      </c>
      <c r="D148" s="95"/>
      <c r="F148" s="58"/>
      <c r="H148" s="35"/>
    </row>
    <row r="149" spans="1:8" ht="12.75">
      <c r="A149" s="43" t="s">
        <v>94</v>
      </c>
      <c r="B149" s="287">
        <v>70</v>
      </c>
      <c r="C149" s="94">
        <v>70</v>
      </c>
      <c r="D149" s="92"/>
      <c r="H149" s="35"/>
    </row>
    <row r="150" spans="1:8" ht="12.75">
      <c r="A150" s="31" t="s">
        <v>95</v>
      </c>
      <c r="B150" s="286">
        <v>70</v>
      </c>
      <c r="C150" s="91">
        <v>70</v>
      </c>
      <c r="D150" s="92"/>
      <c r="E150" s="26"/>
      <c r="H150" s="35"/>
    </row>
    <row r="151" spans="1:10" ht="12.75">
      <c r="A151" s="43" t="s">
        <v>96</v>
      </c>
      <c r="B151" s="287">
        <f>B152+B153+B154</f>
        <v>145</v>
      </c>
      <c r="C151" s="94">
        <f>C152+C153+C154</f>
        <v>145</v>
      </c>
      <c r="D151" s="92"/>
      <c r="F151" s="34"/>
      <c r="G151" s="15"/>
      <c r="H151" s="35"/>
      <c r="J151" s="35"/>
    </row>
    <row r="152" spans="1:10" ht="12.75">
      <c r="A152" s="31" t="s">
        <v>97</v>
      </c>
      <c r="B152" s="91">
        <f>SUM(C152:D152)</f>
        <v>35</v>
      </c>
      <c r="C152" s="91">
        <v>35</v>
      </c>
      <c r="D152" s="92"/>
      <c r="F152" s="34" t="s">
        <v>543</v>
      </c>
      <c r="G152" s="15">
        <v>65</v>
      </c>
      <c r="H152" s="35"/>
      <c r="J152" s="35"/>
    </row>
    <row r="153" spans="1:10" ht="12.75">
      <c r="A153" s="31" t="s">
        <v>98</v>
      </c>
      <c r="B153" s="91">
        <f>SUM(C153:D153)</f>
        <v>57</v>
      </c>
      <c r="C153" s="91">
        <v>57</v>
      </c>
      <c r="D153" s="96"/>
      <c r="F153" s="34"/>
      <c r="G153" s="15"/>
      <c r="H153" s="15"/>
      <c r="J153" s="35"/>
    </row>
    <row r="154" spans="1:10" ht="12.75">
      <c r="A154" s="80" t="s">
        <v>99</v>
      </c>
      <c r="B154" s="97">
        <f>SUM(C154:D154)</f>
        <v>53</v>
      </c>
      <c r="C154" s="97">
        <v>53</v>
      </c>
      <c r="D154" s="98"/>
      <c r="F154" s="34"/>
      <c r="G154" s="15"/>
      <c r="H154" s="35"/>
      <c r="J154" s="35"/>
    </row>
    <row r="155" spans="1:10" ht="12.75">
      <c r="A155" s="281"/>
      <c r="B155" s="91"/>
      <c r="C155" s="91"/>
      <c r="D155" s="2"/>
      <c r="F155" s="34"/>
      <c r="G155" s="15"/>
      <c r="H155" s="35"/>
      <c r="J155" s="35"/>
    </row>
    <row r="156" spans="1:10" ht="12.75">
      <c r="A156" s="281"/>
      <c r="B156" s="91"/>
      <c r="C156" s="91"/>
      <c r="D156" s="2"/>
      <c r="F156" s="34"/>
      <c r="G156" s="15"/>
      <c r="H156" s="35"/>
      <c r="J156" s="35"/>
    </row>
    <row r="157" spans="1:10" ht="12.75">
      <c r="A157" s="282"/>
      <c r="B157" s="283"/>
      <c r="C157" s="283"/>
      <c r="D157" s="228"/>
      <c r="F157" s="34"/>
      <c r="G157" s="15"/>
      <c r="H157" s="35"/>
      <c r="J157" s="35"/>
    </row>
    <row r="158" spans="1:8" ht="18">
      <c r="A158" s="284" t="s">
        <v>556</v>
      </c>
      <c r="B158" s="102">
        <f>SUM(B160:B161)</f>
        <v>923</v>
      </c>
      <c r="C158" s="102">
        <f>SUM(C160:C161)</f>
        <v>923</v>
      </c>
      <c r="D158" s="13">
        <f>SUM(D160:D161)</f>
        <v>0</v>
      </c>
      <c r="E158" s="19"/>
      <c r="F158" s="39"/>
      <c r="G158" s="35"/>
      <c r="H158" s="35"/>
    </row>
    <row r="159" spans="1:8" ht="18">
      <c r="A159" s="27" t="s">
        <v>53</v>
      </c>
      <c r="B159" s="28">
        <f>SUM(B160:B161)</f>
        <v>923</v>
      </c>
      <c r="C159" s="28">
        <f>SUM(C160:C161)</f>
        <v>923</v>
      </c>
      <c r="D159" s="28">
        <f>SUM(D160:D161)</f>
        <v>0</v>
      </c>
      <c r="E159" s="19"/>
      <c r="F159" s="39"/>
      <c r="G159" s="35"/>
      <c r="H159" s="35"/>
    </row>
    <row r="160" spans="1:8" ht="12.75">
      <c r="A160" s="31" t="s">
        <v>26</v>
      </c>
      <c r="B160" s="91">
        <f>SUM(C160:D160)</f>
        <v>390</v>
      </c>
      <c r="C160" s="91">
        <v>390</v>
      </c>
      <c r="D160" s="92"/>
      <c r="F160" s="39"/>
      <c r="G160" s="35"/>
      <c r="H160" s="35"/>
    </row>
    <row r="161" spans="1:10" ht="12.75">
      <c r="A161" s="80" t="s">
        <v>27</v>
      </c>
      <c r="B161" s="97">
        <f>SUM(C161:D161)</f>
        <v>533</v>
      </c>
      <c r="C161" s="97">
        <v>533</v>
      </c>
      <c r="D161" s="98"/>
      <c r="F161" s="46"/>
      <c r="G161" s="15"/>
      <c r="H161" s="35"/>
      <c r="J161" s="35"/>
    </row>
    <row r="162" spans="1:10" ht="12.75">
      <c r="A162" s="31"/>
      <c r="B162" s="91"/>
      <c r="C162" s="91"/>
      <c r="D162" s="92"/>
      <c r="F162" s="46"/>
      <c r="G162" s="15"/>
      <c r="H162" s="35"/>
      <c r="J162" s="35"/>
    </row>
    <row r="163" spans="1:8" ht="18">
      <c r="A163" s="101" t="s">
        <v>100</v>
      </c>
      <c r="B163" s="102">
        <v>32</v>
      </c>
      <c r="C163" s="66">
        <v>32</v>
      </c>
      <c r="D163" s="103">
        <v>0</v>
      </c>
      <c r="E163" s="19"/>
      <c r="F163" s="39"/>
      <c r="G163" s="35"/>
      <c r="H163" s="35"/>
    </row>
    <row r="164" spans="1:8" ht="12.75">
      <c r="A164" s="47" t="s">
        <v>38</v>
      </c>
      <c r="B164" s="28">
        <v>32</v>
      </c>
      <c r="C164" s="28">
        <v>32</v>
      </c>
      <c r="D164" s="85">
        <v>0</v>
      </c>
      <c r="E164" s="9"/>
      <c r="F164" s="39"/>
      <c r="G164" s="35"/>
      <c r="H164" s="35"/>
    </row>
    <row r="165" spans="1:8" ht="12.75">
      <c r="A165" s="104" t="s">
        <v>28</v>
      </c>
      <c r="B165" s="37">
        <v>32</v>
      </c>
      <c r="C165" s="37">
        <v>32</v>
      </c>
      <c r="D165" s="44"/>
      <c r="E165" s="32"/>
      <c r="F165" s="39"/>
      <c r="G165" s="35"/>
      <c r="H165" s="35"/>
    </row>
    <row r="166" spans="1:10" ht="12.75">
      <c r="A166" s="61" t="s">
        <v>101</v>
      </c>
      <c r="B166" s="105">
        <v>32</v>
      </c>
      <c r="C166" s="105">
        <v>32</v>
      </c>
      <c r="D166" s="98"/>
      <c r="F166" s="46"/>
      <c r="G166" s="15"/>
      <c r="H166" s="35"/>
      <c r="J166" s="35"/>
    </row>
    <row r="167" spans="1:8" ht="12.75">
      <c r="A167" s="2"/>
      <c r="B167" s="2"/>
      <c r="C167" s="2"/>
      <c r="D167" s="2"/>
      <c r="F167" s="39"/>
      <c r="G167" s="35"/>
      <c r="H167" s="35"/>
    </row>
    <row r="168" spans="1:8" ht="18">
      <c r="A168" s="101" t="s">
        <v>102</v>
      </c>
      <c r="B168" s="66">
        <f>SUM(B169)</f>
        <v>1790</v>
      </c>
      <c r="C168" s="66">
        <f>SUM(C169)</f>
        <v>1790</v>
      </c>
      <c r="D168" s="66">
        <f>SUM(D169)</f>
        <v>0</v>
      </c>
      <c r="E168" s="68"/>
      <c r="F168" s="39"/>
      <c r="G168" s="35"/>
      <c r="H168" s="35"/>
    </row>
    <row r="169" spans="1:10" ht="12.75">
      <c r="A169" s="47" t="s">
        <v>53</v>
      </c>
      <c r="B169" s="28">
        <f>SUM(B170+B171)</f>
        <v>1790</v>
      </c>
      <c r="C169" s="28">
        <f>SUM(C170+C171)</f>
        <v>1790</v>
      </c>
      <c r="D169" s="28">
        <f>SUM(D170+D171)</f>
        <v>0</v>
      </c>
      <c r="F169" s="58"/>
      <c r="G169" s="58"/>
      <c r="H169" s="58"/>
      <c r="J169" s="15"/>
    </row>
    <row r="170" spans="1:8" ht="12.75">
      <c r="A170" s="43" t="s">
        <v>26</v>
      </c>
      <c r="B170" s="37">
        <f>SUM(C170:D170)</f>
        <v>220</v>
      </c>
      <c r="C170" s="37">
        <v>220</v>
      </c>
      <c r="D170" s="92"/>
      <c r="F170" s="58"/>
      <c r="G170" s="35"/>
      <c r="H170" s="35"/>
    </row>
    <row r="171" spans="1:8" ht="12.75">
      <c r="A171" s="43" t="s">
        <v>80</v>
      </c>
      <c r="B171" s="37">
        <f>SUM(C171:D171)</f>
        <v>1570</v>
      </c>
      <c r="C171" s="37">
        <v>1570</v>
      </c>
      <c r="D171" s="92"/>
      <c r="G171" s="35"/>
      <c r="H171" s="35"/>
    </row>
    <row r="172" spans="1:8" ht="12.75">
      <c r="A172" s="80" t="s">
        <v>103</v>
      </c>
      <c r="B172" s="106">
        <f>SUM(C172:D172)</f>
        <v>1300</v>
      </c>
      <c r="C172" s="106">
        <v>1300</v>
      </c>
      <c r="D172" s="98"/>
      <c r="E172" s="26"/>
      <c r="G172" s="35"/>
      <c r="H172" s="35"/>
    </row>
    <row r="173" spans="1:10" ht="12.75">
      <c r="A173" s="2"/>
      <c r="B173" s="99"/>
      <c r="C173" s="100"/>
      <c r="D173" s="2"/>
      <c r="F173" s="34"/>
      <c r="G173" s="15"/>
      <c r="H173" s="35"/>
      <c r="J173" s="35"/>
    </row>
    <row r="174" spans="1:10" ht="18">
      <c r="A174" s="65" t="s">
        <v>104</v>
      </c>
      <c r="B174" s="107">
        <f>B175+B191+B212+B223+B234</f>
        <v>15485</v>
      </c>
      <c r="C174" s="107">
        <f>C175+C191+C212+C223+C234</f>
        <v>12207</v>
      </c>
      <c r="D174" s="107">
        <f>D175+D191+D212+D223+D234</f>
        <v>3278</v>
      </c>
      <c r="F174" s="34"/>
      <c r="G174" s="15"/>
      <c r="H174" s="35"/>
      <c r="J174" s="35"/>
    </row>
    <row r="175" spans="1:10" ht="12.75">
      <c r="A175" s="108" t="s">
        <v>105</v>
      </c>
      <c r="B175" s="28">
        <f>B176</f>
        <v>3563</v>
      </c>
      <c r="C175" s="28">
        <f>C176</f>
        <v>2300</v>
      </c>
      <c r="D175" s="28">
        <f>D188</f>
        <v>1263</v>
      </c>
      <c r="E175" s="58"/>
      <c r="F175" s="58"/>
      <c r="G175" s="15"/>
      <c r="H175" s="15"/>
      <c r="I175" s="34"/>
      <c r="J175" s="15"/>
    </row>
    <row r="176" spans="1:8" ht="12.75">
      <c r="A176" s="109" t="s">
        <v>106</v>
      </c>
      <c r="B176" s="42">
        <f>B177+B178+B188</f>
        <v>3563</v>
      </c>
      <c r="C176" s="42">
        <f>C177+C178+C188</f>
        <v>2300</v>
      </c>
      <c r="D176" s="117">
        <f>D177+D178+D188</f>
        <v>1263</v>
      </c>
      <c r="F176" s="58"/>
      <c r="G176" s="35"/>
      <c r="H176" s="35"/>
    </row>
    <row r="177" spans="1:8" ht="12.75">
      <c r="A177" s="104" t="s">
        <v>26</v>
      </c>
      <c r="B177" s="37">
        <f>SUM(C177:D177)</f>
        <v>1000</v>
      </c>
      <c r="C177" s="37">
        <v>1000</v>
      </c>
      <c r="D177" s="45"/>
      <c r="G177" s="35"/>
      <c r="H177" s="35"/>
    </row>
    <row r="178" spans="1:8" ht="12.75">
      <c r="A178" s="104" t="s">
        <v>107</v>
      </c>
      <c r="B178" s="37">
        <f>SUM(C178:D178)</f>
        <v>1300</v>
      </c>
      <c r="C178" s="37">
        <f>SUM(C179:C187)</f>
        <v>1300</v>
      </c>
      <c r="D178" s="45"/>
      <c r="E178" s="34"/>
      <c r="G178" s="35"/>
      <c r="H178" s="35"/>
    </row>
    <row r="179" spans="1:8" ht="12.75">
      <c r="A179" s="49" t="s">
        <v>108</v>
      </c>
      <c r="B179" s="50">
        <f>SUM(C179:D179)</f>
        <v>200</v>
      </c>
      <c r="C179" s="55">
        <v>200</v>
      </c>
      <c r="D179" s="45"/>
      <c r="E179" s="34"/>
      <c r="G179" s="35"/>
      <c r="H179" s="35"/>
    </row>
    <row r="180" spans="1:8" ht="12.75">
      <c r="A180" s="49" t="s">
        <v>109</v>
      </c>
      <c r="B180" s="50">
        <f aca="true" t="shared" si="3" ref="B180:B188">SUM(C180:D180)</f>
        <v>20</v>
      </c>
      <c r="C180" s="55">
        <v>20</v>
      </c>
      <c r="D180" s="45"/>
      <c r="E180" s="34"/>
      <c r="G180" s="35"/>
      <c r="H180" s="35"/>
    </row>
    <row r="181" spans="1:8" ht="12.75">
      <c r="A181" s="49" t="s">
        <v>110</v>
      </c>
      <c r="B181" s="50">
        <f t="shared" si="3"/>
        <v>30</v>
      </c>
      <c r="C181" s="55">
        <v>30</v>
      </c>
      <c r="D181" s="45"/>
      <c r="E181" s="34"/>
      <c r="G181" s="35"/>
      <c r="H181" s="35"/>
    </row>
    <row r="182" spans="1:8" ht="12.75">
      <c r="A182" s="49" t="s">
        <v>111</v>
      </c>
      <c r="B182" s="50">
        <f t="shared" si="3"/>
        <v>30</v>
      </c>
      <c r="C182" s="55">
        <v>30</v>
      </c>
      <c r="D182" s="45"/>
      <c r="E182" s="34"/>
      <c r="G182" s="35"/>
      <c r="H182" s="35"/>
    </row>
    <row r="183" spans="1:8" ht="12.75">
      <c r="A183" s="49" t="s">
        <v>112</v>
      </c>
      <c r="B183" s="50">
        <f t="shared" si="3"/>
        <v>135</v>
      </c>
      <c r="C183" s="55">
        <v>135</v>
      </c>
      <c r="D183" s="45"/>
      <c r="E183" s="34"/>
      <c r="G183" s="35"/>
      <c r="H183" s="35"/>
    </row>
    <row r="184" spans="1:8" ht="12.75">
      <c r="A184" s="49" t="s">
        <v>113</v>
      </c>
      <c r="B184" s="50">
        <f t="shared" si="3"/>
        <v>100</v>
      </c>
      <c r="C184" s="55">
        <v>100</v>
      </c>
      <c r="D184" s="45"/>
      <c r="E184" s="34"/>
      <c r="G184" s="35"/>
      <c r="H184" s="35"/>
    </row>
    <row r="185" spans="1:8" ht="12.75">
      <c r="A185" s="49" t="s">
        <v>114</v>
      </c>
      <c r="B185" s="50">
        <f t="shared" si="3"/>
        <v>250</v>
      </c>
      <c r="C185" s="55">
        <v>250</v>
      </c>
      <c r="D185" s="45"/>
      <c r="E185" s="34"/>
      <c r="G185" s="35"/>
      <c r="H185" s="35"/>
    </row>
    <row r="186" spans="1:8" ht="12.75">
      <c r="A186" s="49" t="s">
        <v>557</v>
      </c>
      <c r="B186" s="50">
        <f t="shared" si="3"/>
        <v>484</v>
      </c>
      <c r="C186" s="55">
        <v>484</v>
      </c>
      <c r="D186" s="45"/>
      <c r="E186" s="34"/>
      <c r="G186" s="35"/>
      <c r="H186" s="35"/>
    </row>
    <row r="187" spans="1:8" ht="12.75">
      <c r="A187" s="49" t="s">
        <v>115</v>
      </c>
      <c r="B187" s="50">
        <f t="shared" si="3"/>
        <v>51</v>
      </c>
      <c r="C187" s="55">
        <v>51</v>
      </c>
      <c r="D187" s="45"/>
      <c r="E187" s="34"/>
      <c r="G187" s="35"/>
      <c r="H187" s="35"/>
    </row>
    <row r="188" spans="1:8" ht="12.75">
      <c r="A188" s="104" t="s">
        <v>51</v>
      </c>
      <c r="B188" s="110">
        <f t="shared" si="3"/>
        <v>1263</v>
      </c>
      <c r="C188" s="143"/>
      <c r="D188" s="38">
        <v>1263</v>
      </c>
      <c r="E188" s="34"/>
      <c r="G188" s="35"/>
      <c r="H188" s="35"/>
    </row>
    <row r="189" spans="1:8" ht="12.75">
      <c r="A189" s="111"/>
      <c r="B189" s="50"/>
      <c r="C189" s="2"/>
      <c r="D189" s="51"/>
      <c r="E189" s="34"/>
      <c r="G189" s="35"/>
      <c r="H189" s="35"/>
    </row>
    <row r="190" spans="1:8" ht="12.75">
      <c r="A190" s="128"/>
      <c r="B190" s="62"/>
      <c r="C190" s="145"/>
      <c r="D190" s="64"/>
      <c r="E190" s="34"/>
      <c r="G190" s="35"/>
      <c r="H190" s="35"/>
    </row>
    <row r="191" spans="1:10" ht="12.75">
      <c r="A191" s="108" t="s">
        <v>55</v>
      </c>
      <c r="B191" s="28">
        <f>B192+B194</f>
        <v>5022</v>
      </c>
      <c r="C191" s="28">
        <f>C192+C194</f>
        <v>4657</v>
      </c>
      <c r="D191" s="28">
        <f>D192+D194</f>
        <v>365</v>
      </c>
      <c r="E191" s="34"/>
      <c r="F191" s="34"/>
      <c r="G191" s="15"/>
      <c r="H191" s="15"/>
      <c r="J191" s="35"/>
    </row>
    <row r="192" spans="1:10" ht="12.75">
      <c r="A192" s="112" t="s">
        <v>56</v>
      </c>
      <c r="B192" s="42">
        <f>SUM(C192:D192)</f>
        <v>450</v>
      </c>
      <c r="C192" s="42">
        <f>SUM(C193)</f>
        <v>450</v>
      </c>
      <c r="D192" s="113"/>
      <c r="F192" s="34"/>
      <c r="G192" s="15"/>
      <c r="H192" s="15"/>
      <c r="J192" s="35"/>
    </row>
    <row r="193" spans="1:10" ht="12.75">
      <c r="A193" s="31" t="s">
        <v>117</v>
      </c>
      <c r="B193" s="50">
        <f>SUM(C193:D193)</f>
        <v>450</v>
      </c>
      <c r="C193" s="50">
        <v>450</v>
      </c>
      <c r="D193" s="114"/>
      <c r="F193" s="34"/>
      <c r="G193" s="15"/>
      <c r="H193" s="15"/>
      <c r="J193" s="35"/>
    </row>
    <row r="194" spans="1:10" ht="12.75">
      <c r="A194" s="112" t="s">
        <v>118</v>
      </c>
      <c r="B194" s="42">
        <f>B195+B196+B209</f>
        <v>4572</v>
      </c>
      <c r="C194" s="42">
        <f>C195+C196+C209</f>
        <v>4207</v>
      </c>
      <c r="D194" s="42">
        <f>D195+D196+D209</f>
        <v>365</v>
      </c>
      <c r="F194" s="34"/>
      <c r="G194" s="15"/>
      <c r="H194" s="35"/>
      <c r="J194" s="35"/>
    </row>
    <row r="195" spans="1:10" ht="12.75">
      <c r="A195" s="104" t="s">
        <v>119</v>
      </c>
      <c r="B195" s="115">
        <f>SUM(C195:D195)</f>
        <v>1450</v>
      </c>
      <c r="C195" s="115">
        <v>1450</v>
      </c>
      <c r="D195" s="116"/>
      <c r="F195" s="34"/>
      <c r="G195" s="15"/>
      <c r="H195" s="15"/>
      <c r="J195" s="35"/>
    </row>
    <row r="196" spans="1:8" ht="12.75">
      <c r="A196" s="104" t="s">
        <v>80</v>
      </c>
      <c r="B196" s="115">
        <f>SUM(B197:B207)</f>
        <v>2757</v>
      </c>
      <c r="C196" s="115">
        <f>SUM(C197:C207)</f>
        <v>2757</v>
      </c>
      <c r="D196" s="146">
        <f>SUM(D197:D207)</f>
        <v>0</v>
      </c>
      <c r="G196" s="35"/>
      <c r="H196" s="35"/>
    </row>
    <row r="197" spans="1:8" ht="12.75">
      <c r="A197" s="49" t="s">
        <v>120</v>
      </c>
      <c r="B197" s="50">
        <f>SUM(C197:D197)</f>
        <v>724</v>
      </c>
      <c r="C197" s="50">
        <v>724</v>
      </c>
      <c r="D197" s="116"/>
      <c r="G197" s="35"/>
      <c r="H197" s="35"/>
    </row>
    <row r="198" spans="1:8" ht="12.75">
      <c r="A198" s="49" t="s">
        <v>121</v>
      </c>
      <c r="B198" s="50">
        <f aca="true" t="shared" si="4" ref="B198:B207">SUM(C198:D198)</f>
        <v>520</v>
      </c>
      <c r="C198" s="50">
        <v>520</v>
      </c>
      <c r="D198" s="116"/>
      <c r="G198" s="35"/>
      <c r="H198" s="35"/>
    </row>
    <row r="199" spans="1:8" ht="12.75">
      <c r="A199" s="49" t="s">
        <v>122</v>
      </c>
      <c r="B199" s="50">
        <f t="shared" si="4"/>
        <v>43</v>
      </c>
      <c r="C199" s="50">
        <v>43</v>
      </c>
      <c r="D199" s="116"/>
      <c r="G199" s="35"/>
      <c r="H199" s="35"/>
    </row>
    <row r="200" spans="1:8" ht="12.75">
      <c r="A200" s="49" t="s">
        <v>123</v>
      </c>
      <c r="B200" s="50">
        <f t="shared" si="4"/>
        <v>35</v>
      </c>
      <c r="C200" s="50">
        <v>35</v>
      </c>
      <c r="D200" s="116"/>
      <c r="G200" s="35"/>
      <c r="H200" s="35"/>
    </row>
    <row r="201" spans="1:8" ht="12.75">
      <c r="A201" s="49" t="s">
        <v>124</v>
      </c>
      <c r="B201" s="50">
        <f t="shared" si="4"/>
        <v>40</v>
      </c>
      <c r="C201" s="50">
        <v>40</v>
      </c>
      <c r="D201" s="116"/>
      <c r="G201" s="35"/>
      <c r="H201" s="35"/>
    </row>
    <row r="202" spans="1:8" ht="12.75">
      <c r="A202" s="49" t="s">
        <v>125</v>
      </c>
      <c r="B202" s="50">
        <f t="shared" si="4"/>
        <v>30</v>
      </c>
      <c r="C202" s="50">
        <v>30</v>
      </c>
      <c r="D202" s="116"/>
      <c r="G202" s="35"/>
      <c r="H202" s="35"/>
    </row>
    <row r="203" spans="1:8" ht="12.75">
      <c r="A203" s="49" t="s">
        <v>126</v>
      </c>
      <c r="B203" s="50">
        <f t="shared" si="4"/>
        <v>95</v>
      </c>
      <c r="C203" s="50">
        <v>95</v>
      </c>
      <c r="D203" s="116"/>
      <c r="G203" s="35"/>
      <c r="H203" s="35"/>
    </row>
    <row r="204" spans="1:8" ht="12.75">
      <c r="A204" s="49" t="s">
        <v>127</v>
      </c>
      <c r="B204" s="50">
        <f t="shared" si="4"/>
        <v>60</v>
      </c>
      <c r="C204" s="50">
        <v>60</v>
      </c>
      <c r="D204" s="116"/>
      <c r="G204" s="35"/>
      <c r="H204" s="35"/>
    </row>
    <row r="205" spans="1:8" ht="12.75">
      <c r="A205" s="49" t="s">
        <v>128</v>
      </c>
      <c r="B205" s="50">
        <f t="shared" si="4"/>
        <v>232</v>
      </c>
      <c r="C205" s="50">
        <v>232</v>
      </c>
      <c r="D205" s="116"/>
      <c r="G205" s="35"/>
      <c r="H205" s="35"/>
    </row>
    <row r="206" spans="1:8" ht="12.75">
      <c r="A206" s="49" t="s">
        <v>557</v>
      </c>
      <c r="B206" s="50">
        <f t="shared" si="4"/>
        <v>638</v>
      </c>
      <c r="C206" s="50">
        <v>638</v>
      </c>
      <c r="D206" s="116"/>
      <c r="G206" s="35"/>
      <c r="H206" s="35"/>
    </row>
    <row r="207" spans="1:8" ht="12.75">
      <c r="A207" s="49" t="s">
        <v>129</v>
      </c>
      <c r="B207" s="50">
        <f t="shared" si="4"/>
        <v>340</v>
      </c>
      <c r="C207" s="50">
        <v>340</v>
      </c>
      <c r="D207" s="116"/>
      <c r="G207" s="35"/>
      <c r="H207" s="35"/>
    </row>
    <row r="208" spans="1:8" ht="12.75">
      <c r="A208" s="49"/>
      <c r="B208" s="50"/>
      <c r="C208" s="50"/>
      <c r="D208" s="116"/>
      <c r="G208" s="35"/>
      <c r="H208" s="35"/>
    </row>
    <row r="209" spans="1:8" ht="12.75">
      <c r="A209" s="104" t="s">
        <v>51</v>
      </c>
      <c r="B209" s="115">
        <f>SUM(C209:D209)</f>
        <v>365</v>
      </c>
      <c r="C209" s="115"/>
      <c r="D209" s="146">
        <v>365</v>
      </c>
      <c r="G209" s="35"/>
      <c r="H209" s="35"/>
    </row>
    <row r="210" spans="1:8" ht="12.75">
      <c r="A210" s="49" t="s">
        <v>116</v>
      </c>
      <c r="B210" s="57"/>
      <c r="C210" s="50"/>
      <c r="D210" s="144"/>
      <c r="G210" s="35"/>
      <c r="H210" s="35"/>
    </row>
    <row r="211" spans="1:8" ht="12.75">
      <c r="A211" s="128"/>
      <c r="B211" s="62"/>
      <c r="C211" s="62"/>
      <c r="D211" s="64"/>
      <c r="G211" s="35"/>
      <c r="H211" s="35"/>
    </row>
    <row r="212" spans="1:10" ht="12.75">
      <c r="A212" s="60" t="s">
        <v>130</v>
      </c>
      <c r="B212" s="28">
        <f>B213</f>
        <v>3920</v>
      </c>
      <c r="C212" s="28">
        <f>C213</f>
        <v>2500</v>
      </c>
      <c r="D212" s="28">
        <f>D213</f>
        <v>1420</v>
      </c>
      <c r="E212" s="15"/>
      <c r="F212" s="58"/>
      <c r="G212" s="15"/>
      <c r="H212" s="15"/>
      <c r="J212" s="15"/>
    </row>
    <row r="213" spans="1:8" ht="12.75">
      <c r="A213" s="112" t="s">
        <v>131</v>
      </c>
      <c r="B213" s="42">
        <f>B214+B215+B220</f>
        <v>3920</v>
      </c>
      <c r="C213" s="42">
        <f>C214+C215+C220</f>
        <v>2500</v>
      </c>
      <c r="D213" s="131">
        <f>D214+D215+D220</f>
        <v>1420</v>
      </c>
      <c r="F213" s="58"/>
      <c r="H213" s="35"/>
    </row>
    <row r="214" spans="1:8" ht="12.75">
      <c r="A214" s="104" t="s">
        <v>119</v>
      </c>
      <c r="B214" s="37">
        <f aca="true" t="shared" si="5" ref="B214:B220">SUM(C214:D214)</f>
        <v>1100</v>
      </c>
      <c r="C214" s="37">
        <v>1100</v>
      </c>
      <c r="D214" s="117"/>
      <c r="H214" s="35"/>
    </row>
    <row r="215" spans="1:10" ht="12.75">
      <c r="A215" s="104" t="s">
        <v>80</v>
      </c>
      <c r="B215" s="37">
        <f t="shared" si="5"/>
        <v>1400</v>
      </c>
      <c r="C215" s="37">
        <f>SUM(C216:C219)</f>
        <v>1400</v>
      </c>
      <c r="D215" s="44">
        <f>SUM(D216:D219)</f>
        <v>0</v>
      </c>
      <c r="E215" s="15"/>
      <c r="F215" s="58"/>
      <c r="G215" s="15"/>
      <c r="H215" s="15"/>
      <c r="I215" s="34"/>
      <c r="J215" s="15"/>
    </row>
    <row r="216" spans="1:10" ht="12.75">
      <c r="A216" s="49" t="s">
        <v>132</v>
      </c>
      <c r="B216" s="50">
        <f t="shared" si="5"/>
        <v>715</v>
      </c>
      <c r="C216" s="50">
        <v>715</v>
      </c>
      <c r="D216" s="118"/>
      <c r="E216" s="15"/>
      <c r="F216" s="58"/>
      <c r="G216" s="15"/>
      <c r="H216" s="15"/>
      <c r="I216" s="34"/>
      <c r="J216" s="15"/>
    </row>
    <row r="217" spans="1:10" ht="12.75">
      <c r="A217" s="49" t="s">
        <v>133</v>
      </c>
      <c r="B217" s="50">
        <f t="shared" si="5"/>
        <v>150</v>
      </c>
      <c r="C217" s="50">
        <v>150</v>
      </c>
      <c r="D217" s="118"/>
      <c r="E217" s="15"/>
      <c r="F217" s="58"/>
      <c r="G217" s="15"/>
      <c r="H217" s="15"/>
      <c r="I217" s="34"/>
      <c r="J217" s="15"/>
    </row>
    <row r="218" spans="1:10" ht="12.75">
      <c r="A218" s="49" t="s">
        <v>557</v>
      </c>
      <c r="B218" s="50">
        <f t="shared" si="5"/>
        <v>495</v>
      </c>
      <c r="C218" s="50">
        <v>495</v>
      </c>
      <c r="D218" s="118"/>
      <c r="E218" s="15"/>
      <c r="F218" s="58"/>
      <c r="G218" s="15"/>
      <c r="H218" s="15"/>
      <c r="I218" s="34"/>
      <c r="J218" s="15"/>
    </row>
    <row r="219" spans="1:10" ht="12.75">
      <c r="A219" s="49" t="s">
        <v>134</v>
      </c>
      <c r="B219" s="50">
        <f t="shared" si="5"/>
        <v>40</v>
      </c>
      <c r="C219" s="50">
        <v>40</v>
      </c>
      <c r="D219" s="118"/>
      <c r="E219" s="15"/>
      <c r="F219" s="58"/>
      <c r="G219" s="15"/>
      <c r="H219" s="15"/>
      <c r="I219" s="34"/>
      <c r="J219" s="15"/>
    </row>
    <row r="220" spans="1:10" ht="12.75">
      <c r="A220" s="104" t="s">
        <v>51</v>
      </c>
      <c r="B220" s="110">
        <f t="shared" si="5"/>
        <v>1420</v>
      </c>
      <c r="C220" s="119"/>
      <c r="D220" s="38">
        <v>1420</v>
      </c>
      <c r="E220" s="15"/>
      <c r="F220" s="58"/>
      <c r="G220" s="15"/>
      <c r="H220" s="15"/>
      <c r="I220" s="34"/>
      <c r="J220" s="15"/>
    </row>
    <row r="221" spans="1:10" ht="12.75">
      <c r="A221" s="49"/>
      <c r="B221" s="57"/>
      <c r="C221" s="50"/>
      <c r="D221" s="144"/>
      <c r="E221" s="15"/>
      <c r="F221" s="58"/>
      <c r="G221" s="15"/>
      <c r="H221" s="15"/>
      <c r="I221" s="34"/>
      <c r="J221" s="15"/>
    </row>
    <row r="222" spans="1:10" ht="12.75">
      <c r="A222" s="128"/>
      <c r="B222" s="62"/>
      <c r="C222" s="62"/>
      <c r="D222" s="64"/>
      <c r="E222" s="15"/>
      <c r="F222" s="58"/>
      <c r="G222" s="15"/>
      <c r="H222" s="15"/>
      <c r="I222" s="34"/>
      <c r="J222" s="15"/>
    </row>
    <row r="223" spans="1:10" ht="12.75">
      <c r="A223" s="74" t="s">
        <v>77</v>
      </c>
      <c r="B223" s="120">
        <f>B224</f>
        <v>2930</v>
      </c>
      <c r="C223" s="120">
        <f>C224</f>
        <v>2700</v>
      </c>
      <c r="D223" s="120">
        <f>D224</f>
        <v>230</v>
      </c>
      <c r="E223" s="15"/>
      <c r="F223" s="58"/>
      <c r="G223" s="15"/>
      <c r="H223" s="15"/>
      <c r="I223" s="34"/>
      <c r="J223" s="15"/>
    </row>
    <row r="224" spans="1:10" ht="12.75">
      <c r="A224" s="121" t="s">
        <v>135</v>
      </c>
      <c r="B224" s="122">
        <f>B225+B226+B232</f>
        <v>2930</v>
      </c>
      <c r="C224" s="122">
        <f>C225+C226+C232</f>
        <v>2700</v>
      </c>
      <c r="D224" s="122">
        <f>D225+D226+D232</f>
        <v>230</v>
      </c>
      <c r="E224" s="15"/>
      <c r="F224" s="58"/>
      <c r="G224" s="123"/>
      <c r="H224" s="36"/>
      <c r="I224" s="34"/>
      <c r="J224" s="15"/>
    </row>
    <row r="225" spans="1:10" ht="12.75">
      <c r="A225" s="104" t="s">
        <v>119</v>
      </c>
      <c r="B225" s="124">
        <f aca="true" t="shared" si="6" ref="B225:B232">SUM(C225:D225)</f>
        <v>350</v>
      </c>
      <c r="C225" s="124">
        <v>350</v>
      </c>
      <c r="D225" s="117"/>
      <c r="E225" s="35"/>
      <c r="G225" s="35"/>
      <c r="H225" s="35"/>
      <c r="I225" s="35"/>
      <c r="J225" s="35"/>
    </row>
    <row r="226" spans="1:10" ht="12.75">
      <c r="A226" s="104" t="s">
        <v>80</v>
      </c>
      <c r="B226" s="124">
        <f t="shared" si="6"/>
        <v>2350</v>
      </c>
      <c r="C226" s="124">
        <f>SUM(C227:C231)</f>
        <v>2350</v>
      </c>
      <c r="D226" s="117"/>
      <c r="E226" s="35"/>
      <c r="F226" s="35"/>
      <c r="G226" s="35"/>
      <c r="H226" s="35"/>
      <c r="I226" s="35"/>
      <c r="J226" s="35"/>
    </row>
    <row r="227" spans="1:10" ht="12.75">
      <c r="A227" s="49" t="s">
        <v>136</v>
      </c>
      <c r="B227" s="125">
        <f t="shared" si="6"/>
        <v>100</v>
      </c>
      <c r="C227" s="125">
        <v>100</v>
      </c>
      <c r="D227" s="117"/>
      <c r="E227" s="35"/>
      <c r="F227" s="35"/>
      <c r="G227" s="35"/>
      <c r="H227" s="35"/>
      <c r="I227" s="35"/>
      <c r="J227" s="35"/>
    </row>
    <row r="228" spans="1:10" ht="12.75">
      <c r="A228" s="49" t="s">
        <v>137</v>
      </c>
      <c r="B228" s="125">
        <f t="shared" si="6"/>
        <v>31</v>
      </c>
      <c r="C228" s="125">
        <v>31</v>
      </c>
      <c r="D228" s="117"/>
      <c r="E228" s="35"/>
      <c r="F228" s="35"/>
      <c r="G228" s="35"/>
      <c r="H228" s="35"/>
      <c r="I228" s="35"/>
      <c r="J228" s="35"/>
    </row>
    <row r="229" spans="1:10" ht="12.75">
      <c r="A229" s="49" t="s">
        <v>138</v>
      </c>
      <c r="B229" s="125">
        <f t="shared" si="6"/>
        <v>170</v>
      </c>
      <c r="C229" s="125">
        <v>170</v>
      </c>
      <c r="D229" s="117"/>
      <c r="E229" s="35"/>
      <c r="F229" s="35"/>
      <c r="G229" s="35"/>
      <c r="H229" s="35"/>
      <c r="I229" s="35"/>
      <c r="J229" s="35"/>
    </row>
    <row r="230" spans="1:10" ht="12.75">
      <c r="A230" s="49" t="s">
        <v>139</v>
      </c>
      <c r="B230" s="125">
        <f t="shared" si="6"/>
        <v>1900</v>
      </c>
      <c r="C230" s="125">
        <v>1900</v>
      </c>
      <c r="D230" s="117"/>
      <c r="E230" s="35"/>
      <c r="F230" s="35"/>
      <c r="G230" s="35"/>
      <c r="H230" s="35"/>
      <c r="I230" s="35"/>
      <c r="J230" s="35"/>
    </row>
    <row r="231" spans="1:10" ht="12.75">
      <c r="A231" s="49" t="s">
        <v>557</v>
      </c>
      <c r="B231" s="125">
        <f t="shared" si="6"/>
        <v>149</v>
      </c>
      <c r="C231" s="125">
        <v>149</v>
      </c>
      <c r="D231" s="117"/>
      <c r="E231" s="35"/>
      <c r="F231" s="35"/>
      <c r="G231" s="35"/>
      <c r="H231" s="35"/>
      <c r="I231" s="35"/>
      <c r="J231" s="35"/>
    </row>
    <row r="232" spans="1:10" ht="12.75">
      <c r="A232" s="104" t="s">
        <v>51</v>
      </c>
      <c r="B232" s="126">
        <f t="shared" si="6"/>
        <v>230</v>
      </c>
      <c r="C232" s="127"/>
      <c r="D232" s="53">
        <v>230</v>
      </c>
      <c r="E232" s="35"/>
      <c r="F232" s="35"/>
      <c r="G232" s="35"/>
      <c r="H232" s="35"/>
      <c r="I232" s="35"/>
      <c r="J232" s="35"/>
    </row>
    <row r="233" spans="1:10" ht="12.75">
      <c r="A233" s="104"/>
      <c r="B233" s="126"/>
      <c r="C233" s="127"/>
      <c r="D233" s="53"/>
      <c r="E233" s="35"/>
      <c r="F233" s="35"/>
      <c r="G233" s="35"/>
      <c r="H233" s="35"/>
      <c r="I233" s="35"/>
      <c r="J233" s="35"/>
    </row>
    <row r="234" spans="1:10" ht="12.75">
      <c r="A234" s="27" t="s">
        <v>29</v>
      </c>
      <c r="B234" s="28">
        <f>B235</f>
        <v>50</v>
      </c>
      <c r="C234" s="28">
        <f>C235</f>
        <v>50</v>
      </c>
      <c r="D234" s="28">
        <f>D235</f>
        <v>0</v>
      </c>
      <c r="E234" s="9"/>
      <c r="F234" s="34"/>
      <c r="G234" s="15"/>
      <c r="H234" s="35"/>
      <c r="J234" s="15"/>
    </row>
    <row r="235" spans="1:8" ht="12.75">
      <c r="A235" s="31" t="s">
        <v>30</v>
      </c>
      <c r="B235" s="32">
        <f>SUM(C235:D235)</f>
        <v>50</v>
      </c>
      <c r="C235" s="37">
        <v>50</v>
      </c>
      <c r="D235" s="38"/>
      <c r="E235" s="9"/>
      <c r="F235" s="39"/>
      <c r="G235" s="40"/>
      <c r="H235" s="35"/>
    </row>
    <row r="236" spans="1:8" ht="12.75">
      <c r="A236" s="31"/>
      <c r="B236" s="32"/>
      <c r="C236" s="37"/>
      <c r="D236" s="38"/>
      <c r="E236" s="9"/>
      <c r="F236" s="39"/>
      <c r="G236" s="40"/>
      <c r="H236" s="35"/>
    </row>
    <row r="237" spans="1:8" ht="12.75">
      <c r="A237" s="31"/>
      <c r="B237" s="32"/>
      <c r="C237" s="37"/>
      <c r="D237" s="38"/>
      <c r="E237" s="9"/>
      <c r="F237" s="39"/>
      <c r="G237" s="40"/>
      <c r="H237" s="35"/>
    </row>
    <row r="238" spans="1:7" ht="18">
      <c r="A238" s="18" t="s">
        <v>140</v>
      </c>
      <c r="B238" s="13">
        <f>SUM(B240)</f>
        <v>60842.16</v>
      </c>
      <c r="C238" s="13">
        <f>SUM(C240)</f>
        <v>60842.16</v>
      </c>
      <c r="D238" s="13">
        <f>SUM(D240)</f>
        <v>0</v>
      </c>
      <c r="G238" s="35"/>
    </row>
    <row r="239" spans="1:7" ht="12.75">
      <c r="A239" s="129"/>
      <c r="B239" s="130"/>
      <c r="C239" s="130"/>
      <c r="D239" s="131"/>
      <c r="E239" s="34"/>
      <c r="G239" s="35"/>
    </row>
    <row r="240" spans="1:7" ht="12.75">
      <c r="A240" s="132" t="s">
        <v>37</v>
      </c>
      <c r="B240" s="133">
        <f>SUM(C240:D240)</f>
        <v>60842.16</v>
      </c>
      <c r="C240" s="133">
        <f>C241+C242+C246+C251+C249</f>
        <v>60842.16</v>
      </c>
      <c r="D240" s="131">
        <f>D250</f>
        <v>0</v>
      </c>
      <c r="E240" s="34"/>
      <c r="G240" s="35"/>
    </row>
    <row r="241" spans="1:8" ht="12.75">
      <c r="A241" s="104" t="s">
        <v>119</v>
      </c>
      <c r="B241" s="37">
        <f>SUM(C241:D241)</f>
        <v>50471</v>
      </c>
      <c r="C241" s="37">
        <v>50471</v>
      </c>
      <c r="D241" s="134"/>
      <c r="G241" s="302"/>
      <c r="H241" s="302"/>
    </row>
    <row r="242" spans="1:8" ht="12.75">
      <c r="A242" s="104" t="s">
        <v>27</v>
      </c>
      <c r="B242" s="37">
        <f>SUM(C242:D242)</f>
        <v>9588</v>
      </c>
      <c r="C242" s="110">
        <f>SUM(C243:C245)</f>
        <v>9588</v>
      </c>
      <c r="D242" s="134"/>
      <c r="E242" s="34"/>
      <c r="G242" s="59"/>
      <c r="H242" s="26"/>
    </row>
    <row r="243" spans="1:8" ht="12.75">
      <c r="A243" s="49" t="s">
        <v>141</v>
      </c>
      <c r="B243" s="57">
        <f>SUM(C243:D243)</f>
        <v>6506</v>
      </c>
      <c r="C243" s="57">
        <v>6506</v>
      </c>
      <c r="D243" s="45"/>
      <c r="G243" s="35"/>
      <c r="H243" s="35"/>
    </row>
    <row r="244" spans="1:8" ht="12.75">
      <c r="A244" s="49" t="s">
        <v>142</v>
      </c>
      <c r="B244" s="57">
        <f>SUM(C244:D244)</f>
        <v>661</v>
      </c>
      <c r="C244" s="57">
        <v>661</v>
      </c>
      <c r="D244" s="45"/>
      <c r="G244" s="35"/>
      <c r="H244" s="35"/>
    </row>
    <row r="245" spans="1:8" ht="12.75">
      <c r="A245" s="49" t="s">
        <v>118</v>
      </c>
      <c r="B245" s="57">
        <f>SUM(C245:D245)</f>
        <v>2421</v>
      </c>
      <c r="C245" s="57">
        <v>2421</v>
      </c>
      <c r="D245" s="45"/>
      <c r="G245" s="35"/>
      <c r="H245" s="35"/>
    </row>
    <row r="246" spans="1:8" ht="12.75">
      <c r="A246" s="104" t="s">
        <v>143</v>
      </c>
      <c r="B246" s="37">
        <f>SUM(C246:D246)</f>
        <v>446.15999999999997</v>
      </c>
      <c r="C246" s="37">
        <f>SUM(C247:C248)</f>
        <v>446.15999999999997</v>
      </c>
      <c r="D246" s="45"/>
      <c r="G246" s="35"/>
      <c r="H246" s="35"/>
    </row>
    <row r="247" spans="1:8" ht="12.75">
      <c r="A247" s="49" t="s">
        <v>144</v>
      </c>
      <c r="B247" s="57">
        <f>SUM(C247:D247)</f>
        <v>86.16</v>
      </c>
      <c r="C247" s="57">
        <v>86.16</v>
      </c>
      <c r="D247" s="45"/>
      <c r="G247" s="35"/>
      <c r="H247" s="35"/>
    </row>
    <row r="248" spans="1:8" ht="12.75">
      <c r="A248" s="49" t="s">
        <v>145</v>
      </c>
      <c r="B248" s="57">
        <f>SUM(C248:D248)</f>
        <v>360</v>
      </c>
      <c r="C248" s="57">
        <v>360</v>
      </c>
      <c r="D248" s="45"/>
      <c r="G248" s="35"/>
      <c r="H248" s="35"/>
    </row>
    <row r="249" spans="1:8" ht="12.75">
      <c r="A249" s="104" t="s">
        <v>146</v>
      </c>
      <c r="B249" s="37">
        <f>SUM(C249:D249)</f>
        <v>337</v>
      </c>
      <c r="C249" s="37">
        <v>337</v>
      </c>
      <c r="D249" s="44"/>
      <c r="G249" s="35"/>
      <c r="H249" s="35"/>
    </row>
    <row r="250" spans="1:8" ht="12.75">
      <c r="A250" s="104" t="s">
        <v>51</v>
      </c>
      <c r="B250" s="110">
        <f>SUM(C250:D250)</f>
        <v>0</v>
      </c>
      <c r="C250" s="119"/>
      <c r="D250" s="44"/>
      <c r="G250" s="35"/>
      <c r="H250" s="35"/>
    </row>
    <row r="251" spans="1:8" ht="12.75">
      <c r="A251" s="61"/>
      <c r="B251" s="62"/>
      <c r="C251" s="63"/>
      <c r="D251" s="64"/>
      <c r="G251" s="35"/>
      <c r="H251" s="35"/>
    </row>
    <row r="252" spans="2:8" ht="12.75">
      <c r="B252" s="135"/>
      <c r="C252" s="135"/>
      <c r="D252" s="135"/>
      <c r="G252" s="35"/>
      <c r="H252" s="35"/>
    </row>
    <row r="253" spans="1:8" ht="12.75">
      <c r="A253" s="164" t="s">
        <v>433</v>
      </c>
      <c r="B253" s="135"/>
      <c r="C253" s="135"/>
      <c r="D253" s="135"/>
      <c r="G253" s="35"/>
      <c r="H253" s="35"/>
    </row>
    <row r="254" spans="1:8" ht="12.75">
      <c r="A254" s="288" t="s">
        <v>434</v>
      </c>
      <c r="B254" s="135"/>
      <c r="C254" s="135"/>
      <c r="D254" s="135"/>
      <c r="G254" s="35"/>
      <c r="H254" s="35"/>
    </row>
    <row r="255" spans="2:8" ht="12.75">
      <c r="B255" s="135"/>
      <c r="C255" s="135"/>
      <c r="D255" s="135"/>
      <c r="G255" s="35"/>
      <c r="H255" s="35"/>
    </row>
    <row r="256" spans="1:8" ht="12.75">
      <c r="A256" s="148" t="s">
        <v>435</v>
      </c>
      <c r="B256" s="135"/>
      <c r="C256" s="135"/>
      <c r="D256" s="37"/>
      <c r="G256" s="35"/>
      <c r="H256" s="35"/>
    </row>
    <row r="257" spans="1:8" ht="12.75">
      <c r="A257" s="288" t="s">
        <v>564</v>
      </c>
      <c r="B257" s="135"/>
      <c r="C257" s="135"/>
      <c r="D257" s="135"/>
      <c r="E257" s="34"/>
      <c r="G257" s="35"/>
      <c r="H257" s="35"/>
    </row>
    <row r="258" spans="1:8" ht="12.75">
      <c r="A258" s="148"/>
      <c r="B258" s="135"/>
      <c r="C258" s="135"/>
      <c r="D258" s="135"/>
      <c r="G258" s="35"/>
      <c r="H258" s="35"/>
    </row>
    <row r="259" spans="1:8" ht="12.75">
      <c r="A259" s="164"/>
      <c r="B259" s="135"/>
      <c r="C259" s="135"/>
      <c r="D259" s="135"/>
      <c r="G259" s="35"/>
      <c r="H259" s="35"/>
    </row>
    <row r="260" spans="3:8" ht="12.75">
      <c r="C260" s="136"/>
      <c r="D260" s="136"/>
      <c r="G260" s="35"/>
      <c r="H260" s="35"/>
    </row>
    <row r="261" spans="3:8" ht="12.75">
      <c r="C261" s="137"/>
      <c r="D261" s="137"/>
      <c r="G261" s="15"/>
      <c r="H261" s="15"/>
    </row>
    <row r="262" spans="2:8" ht="12.75">
      <c r="B262" s="2"/>
      <c r="C262" s="35"/>
      <c r="D262" s="15"/>
      <c r="G262" s="35"/>
      <c r="H262" s="35"/>
    </row>
    <row r="263" spans="2:8" ht="12.75">
      <c r="B263" s="2"/>
      <c r="C263" s="35"/>
      <c r="D263" s="35"/>
      <c r="G263" s="35"/>
      <c r="H263" s="35"/>
    </row>
    <row r="264" spans="2:10" ht="12.75">
      <c r="B264" s="2"/>
      <c r="C264" s="15"/>
      <c r="D264" s="15"/>
      <c r="E264" s="34"/>
      <c r="F264" s="34"/>
      <c r="G264" s="15"/>
      <c r="H264" s="15"/>
      <c r="I264" s="34"/>
      <c r="J264" s="34"/>
    </row>
    <row r="265" spans="2:10" ht="12.75">
      <c r="B265" s="2"/>
      <c r="C265" s="15"/>
      <c r="D265" s="15"/>
      <c r="E265" s="34"/>
      <c r="F265" s="34"/>
      <c r="G265" s="15"/>
      <c r="H265" s="15"/>
      <c r="I265" s="34"/>
      <c r="J265" s="34"/>
    </row>
    <row r="266" spans="2:8" ht="12.75">
      <c r="B266" s="2"/>
      <c r="C266" s="35"/>
      <c r="D266" s="35"/>
      <c r="G266" s="35"/>
      <c r="H266" s="35"/>
    </row>
    <row r="267" spans="2:8" ht="12.75">
      <c r="B267" s="2"/>
      <c r="C267" s="15"/>
      <c r="D267" s="15"/>
      <c r="G267" s="15"/>
      <c r="H267" s="15"/>
    </row>
    <row r="268" spans="2:8" ht="12.75">
      <c r="B268" s="2"/>
      <c r="C268" s="35"/>
      <c r="D268" s="15"/>
      <c r="G268" s="35"/>
      <c r="H268" s="35"/>
    </row>
    <row r="269" spans="2:8" ht="12.75">
      <c r="B269" s="2"/>
      <c r="C269" s="35"/>
      <c r="D269" s="35"/>
      <c r="G269" s="35"/>
      <c r="H269" s="35"/>
    </row>
    <row r="270" spans="2:8" ht="12.75">
      <c r="B270" s="2"/>
      <c r="C270" s="15"/>
      <c r="D270" s="15"/>
      <c r="E270" s="34"/>
      <c r="G270" s="15"/>
      <c r="H270" s="15"/>
    </row>
    <row r="271" spans="2:8" ht="12.75">
      <c r="B271" s="2"/>
      <c r="C271" s="35"/>
      <c r="D271" s="15"/>
      <c r="G271" s="35"/>
      <c r="H271" s="35"/>
    </row>
    <row r="272" spans="2:8" ht="12.75">
      <c r="B272" s="2"/>
      <c r="C272" s="35"/>
      <c r="D272" s="35"/>
      <c r="G272" s="35"/>
      <c r="H272" s="35"/>
    </row>
    <row r="273" spans="2:8" ht="12.75">
      <c r="B273" s="2"/>
      <c r="C273" s="35"/>
      <c r="D273" s="15"/>
      <c r="E273" s="34"/>
      <c r="G273" s="35"/>
      <c r="H273" s="35"/>
    </row>
    <row r="274" spans="2:8" ht="12.75">
      <c r="B274" s="2"/>
      <c r="C274" s="35"/>
      <c r="D274" s="35"/>
      <c r="G274" s="35"/>
      <c r="H274" s="35"/>
    </row>
    <row r="275" spans="2:8" ht="12.75">
      <c r="B275" s="2"/>
      <c r="C275" s="35"/>
      <c r="D275" s="15"/>
      <c r="G275" s="35"/>
      <c r="H275" s="35"/>
    </row>
    <row r="276" spans="2:8" ht="12.75">
      <c r="B276" s="2"/>
      <c r="C276" s="35"/>
      <c r="D276" s="35"/>
      <c r="G276" s="35"/>
      <c r="H276" s="35"/>
    </row>
    <row r="277" spans="2:4" ht="12.75">
      <c r="B277" s="2"/>
      <c r="C277" s="35"/>
      <c r="D277" s="35"/>
    </row>
    <row r="278" spans="2:4" ht="12.75">
      <c r="B278" s="2"/>
      <c r="C278" s="35"/>
      <c r="D278" s="35"/>
    </row>
    <row r="279" spans="2:4" ht="12.75">
      <c r="B279" s="2"/>
      <c r="C279" s="35"/>
      <c r="D279" s="35"/>
    </row>
    <row r="280" spans="2:4" ht="12.75">
      <c r="B280" s="2"/>
      <c r="C280" s="35"/>
      <c r="D280" s="35"/>
    </row>
    <row r="281" spans="2:4" ht="12.75">
      <c r="B281" s="2"/>
      <c r="C281" s="2"/>
      <c r="D281" s="2"/>
    </row>
    <row r="282" spans="2:4" ht="12.75">
      <c r="B282" s="2"/>
      <c r="C282" s="2"/>
      <c r="D282" s="2"/>
    </row>
    <row r="283" spans="2:4" ht="12.75">
      <c r="B283" s="2"/>
      <c r="C283" s="2"/>
      <c r="D283" s="2"/>
    </row>
    <row r="284" spans="2:4" ht="12.75">
      <c r="B284" s="2"/>
      <c r="C284" s="2"/>
      <c r="D284" s="2"/>
    </row>
    <row r="298" spans="7:10" ht="12.75">
      <c r="G298" s="26"/>
      <c r="H298" s="26"/>
      <c r="J298" s="26"/>
    </row>
    <row r="299" spans="6:10" ht="12.75">
      <c r="F299" s="34"/>
      <c r="G299" s="59"/>
      <c r="H299" s="59"/>
      <c r="I299" s="35"/>
      <c r="J299" s="15"/>
    </row>
    <row r="300" spans="6:10" ht="12.75">
      <c r="F300" s="39"/>
      <c r="G300" s="40"/>
      <c r="H300" s="40"/>
      <c r="I300" s="40"/>
      <c r="J300" s="40"/>
    </row>
    <row r="301" spans="6:10" ht="12.75">
      <c r="F301" s="39"/>
      <c r="G301" s="40"/>
      <c r="H301" s="40"/>
      <c r="I301" s="40"/>
      <c r="J301" s="40"/>
    </row>
    <row r="302" spans="6:10" ht="12.75">
      <c r="F302" s="39"/>
      <c r="G302" s="40"/>
      <c r="H302" s="40"/>
      <c r="I302" s="40"/>
      <c r="J302" s="40"/>
    </row>
    <row r="303" spans="6:10" ht="12.75">
      <c r="F303" s="39"/>
      <c r="G303" s="40"/>
      <c r="H303" s="40"/>
      <c r="I303" s="40"/>
      <c r="J303" s="40"/>
    </row>
    <row r="304" spans="6:10" ht="12.75">
      <c r="F304" s="39"/>
      <c r="G304" s="40"/>
      <c r="H304" s="40"/>
      <c r="I304" s="40"/>
      <c r="J304" s="40"/>
    </row>
    <row r="305" spans="6:10" ht="12.75">
      <c r="F305" s="39"/>
      <c r="G305" s="40"/>
      <c r="H305" s="40"/>
      <c r="I305" s="40"/>
      <c r="J305" s="40"/>
    </row>
    <row r="306" spans="6:10" ht="12.75">
      <c r="F306" s="39"/>
      <c r="G306" s="40"/>
      <c r="H306" s="40"/>
      <c r="I306" s="40"/>
      <c r="J306" s="40"/>
    </row>
    <row r="307" spans="6:10" ht="12.75">
      <c r="F307" s="39"/>
      <c r="G307" s="40"/>
      <c r="H307" s="40"/>
      <c r="I307" s="40"/>
      <c r="J307" s="40"/>
    </row>
    <row r="308" spans="6:10" ht="12.75">
      <c r="F308" s="39"/>
      <c r="G308" s="40"/>
      <c r="H308" s="40"/>
      <c r="I308" s="40"/>
      <c r="J308" s="40"/>
    </row>
    <row r="309" spans="6:10" ht="12.75">
      <c r="F309" s="39"/>
      <c r="G309" s="40"/>
      <c r="H309" s="40"/>
      <c r="I309" s="40"/>
      <c r="J309" s="40"/>
    </row>
  </sheetData>
  <sheetProtection/>
  <autoFilter ref="A240:D251"/>
  <mergeCells count="13">
    <mergeCell ref="A29:A30"/>
    <mergeCell ref="B29:B30"/>
    <mergeCell ref="C29:C30"/>
    <mergeCell ref="D29:D30"/>
    <mergeCell ref="A10:A11"/>
    <mergeCell ref="B10:B11"/>
    <mergeCell ref="C10:C11"/>
    <mergeCell ref="D10:D11"/>
    <mergeCell ref="G33:H33"/>
    <mergeCell ref="G134:H134"/>
    <mergeCell ref="G241:H241"/>
    <mergeCell ref="E10:E11"/>
    <mergeCell ref="F10:F11"/>
  </mergeCells>
  <printOptions/>
  <pageMargins left="0.7480314960629921" right="0" top="0.5905511811023623" bottom="0.5905511811023623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9"/>
  <sheetViews>
    <sheetView zoomScalePageLayoutView="0" workbookViewId="0" topLeftCell="A190">
      <selection activeCell="J206" sqref="J206"/>
    </sheetView>
  </sheetViews>
  <sheetFormatPr defaultColWidth="9.140625" defaultRowHeight="12.75"/>
  <cols>
    <col min="1" max="1" width="2.7109375" style="147" customWidth="1"/>
    <col min="2" max="2" width="30.28125" style="147" customWidth="1"/>
    <col min="3" max="3" width="9.28125" style="147" customWidth="1"/>
    <col min="4" max="5" width="7.8515625" style="147" customWidth="1"/>
    <col min="6" max="6" width="6.7109375" style="147" customWidth="1"/>
    <col min="7" max="7" width="7.28125" style="147" customWidth="1"/>
    <col min="8" max="8" width="7.140625" style="147" customWidth="1"/>
    <col min="9" max="9" width="6.8515625" style="147" customWidth="1"/>
    <col min="10" max="10" width="8.140625" style="147" customWidth="1"/>
    <col min="11" max="11" width="7.00390625" style="147" customWidth="1"/>
    <col min="12" max="12" width="7.421875" style="147" customWidth="1"/>
    <col min="13" max="13" width="6.8515625" style="147" customWidth="1"/>
    <col min="14" max="14" width="7.140625" style="147" customWidth="1"/>
    <col min="15" max="15" width="9.00390625" style="147" customWidth="1"/>
    <col min="16" max="16384" width="9.140625" style="147" customWidth="1"/>
  </cols>
  <sheetData>
    <row r="1" spans="1:15" ht="12.75">
      <c r="A1" s="349"/>
      <c r="B1" s="1" t="s">
        <v>0</v>
      </c>
      <c r="C1"/>
      <c r="D1"/>
      <c r="E1"/>
      <c r="F1" s="349"/>
      <c r="G1" s="349"/>
      <c r="H1" s="349"/>
      <c r="I1" s="349"/>
      <c r="J1" s="349"/>
      <c r="K1" s="349"/>
      <c r="L1" s="349"/>
      <c r="M1" s="350"/>
      <c r="N1" s="350"/>
      <c r="O1" s="349"/>
    </row>
    <row r="2" spans="1:15" ht="12.75">
      <c r="A2" s="349"/>
      <c r="B2" s="1" t="s">
        <v>1</v>
      </c>
      <c r="C2"/>
      <c r="D2"/>
      <c r="E2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5" ht="12.75">
      <c r="A3" s="349"/>
      <c r="B3" s="1" t="s">
        <v>2</v>
      </c>
      <c r="C3"/>
      <c r="D3"/>
      <c r="E3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4" spans="1:15" ht="12.75">
      <c r="A4" s="349"/>
      <c r="B4" s="1" t="s">
        <v>3</v>
      </c>
      <c r="C4"/>
      <c r="D4"/>
      <c r="E4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12.75">
      <c r="A5" s="349"/>
      <c r="B5" s="1"/>
      <c r="C5"/>
      <c r="D5"/>
      <c r="E5"/>
      <c r="F5" s="349"/>
      <c r="G5" s="349"/>
      <c r="H5" s="349"/>
      <c r="I5" s="349"/>
      <c r="J5" s="349"/>
      <c r="K5" s="349"/>
      <c r="L5" s="349"/>
      <c r="M5" s="349"/>
      <c r="N5" s="349"/>
      <c r="O5" s="349"/>
    </row>
    <row r="6" spans="1:15" ht="18">
      <c r="A6" s="349"/>
      <c r="B6" s="3" t="s">
        <v>700</v>
      </c>
      <c r="C6"/>
      <c r="D6"/>
      <c r="E6"/>
      <c r="F6" s="349"/>
      <c r="G6" s="349"/>
      <c r="H6" s="349"/>
      <c r="I6" s="349"/>
      <c r="J6" s="349"/>
      <c r="K6" s="349"/>
      <c r="L6" s="349"/>
      <c r="M6" s="349"/>
      <c r="N6" s="349"/>
      <c r="O6" s="349"/>
    </row>
    <row r="7" spans="1:15" ht="12">
      <c r="A7" s="349"/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</row>
    <row r="8" spans="1:15" ht="12">
      <c r="A8" s="349"/>
      <c r="B8" s="351" t="s">
        <v>701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 t="s">
        <v>152</v>
      </c>
    </row>
    <row r="9" spans="1:15" ht="12">
      <c r="A9" s="352" t="s">
        <v>702</v>
      </c>
      <c r="B9" s="352" t="s">
        <v>703</v>
      </c>
      <c r="C9" s="352" t="s">
        <v>704</v>
      </c>
      <c r="D9" s="353" t="s">
        <v>705</v>
      </c>
      <c r="E9" s="353"/>
      <c r="F9" s="353"/>
      <c r="G9" s="353"/>
      <c r="H9" s="353"/>
      <c r="I9" s="353"/>
      <c r="J9" s="353"/>
      <c r="K9" s="353" t="s">
        <v>96</v>
      </c>
      <c r="L9" s="353"/>
      <c r="M9" s="354" t="s">
        <v>706</v>
      </c>
      <c r="N9" s="355" t="s">
        <v>707</v>
      </c>
      <c r="O9" s="355" t="s">
        <v>18</v>
      </c>
    </row>
    <row r="10" spans="1:15" ht="45">
      <c r="A10" s="356"/>
      <c r="B10" s="356"/>
      <c r="C10" s="356"/>
      <c r="D10" s="357" t="s">
        <v>708</v>
      </c>
      <c r="E10" s="358" t="s">
        <v>709</v>
      </c>
      <c r="F10" s="358" t="s">
        <v>710</v>
      </c>
      <c r="G10" s="359" t="s">
        <v>711</v>
      </c>
      <c r="H10" s="358" t="s">
        <v>712</v>
      </c>
      <c r="I10" s="358" t="s">
        <v>713</v>
      </c>
      <c r="J10" s="358" t="s">
        <v>147</v>
      </c>
      <c r="K10" s="358" t="s">
        <v>714</v>
      </c>
      <c r="L10" s="358" t="s">
        <v>145</v>
      </c>
      <c r="M10" s="360"/>
      <c r="N10" s="360"/>
      <c r="O10" s="360"/>
    </row>
    <row r="11" spans="1:15" ht="12">
      <c r="A11" s="361">
        <v>1</v>
      </c>
      <c r="B11" s="362" t="s">
        <v>715</v>
      </c>
      <c r="C11" s="363">
        <f aca="true" t="shared" si="0" ref="C11:K11">C12+C13</f>
        <v>625</v>
      </c>
      <c r="D11" s="364">
        <f t="shared" si="0"/>
        <v>121</v>
      </c>
      <c r="E11" s="363">
        <f t="shared" si="0"/>
        <v>80</v>
      </c>
      <c r="F11" s="363">
        <f t="shared" si="0"/>
        <v>15</v>
      </c>
      <c r="G11" s="363">
        <f t="shared" si="0"/>
        <v>2</v>
      </c>
      <c r="H11" s="363">
        <f t="shared" si="0"/>
        <v>3</v>
      </c>
      <c r="I11" s="363">
        <f t="shared" si="0"/>
        <v>2</v>
      </c>
      <c r="J11" s="363">
        <f t="shared" si="0"/>
        <v>19</v>
      </c>
      <c r="K11" s="364">
        <f t="shared" si="0"/>
        <v>0</v>
      </c>
      <c r="L11" s="361"/>
      <c r="M11" s="364">
        <f>M12+M13</f>
        <v>0</v>
      </c>
      <c r="N11" s="364">
        <f>N12+N13</f>
        <v>0</v>
      </c>
      <c r="O11" s="364">
        <f>O12+O13</f>
        <v>746</v>
      </c>
    </row>
    <row r="12" spans="1:15" ht="12">
      <c r="A12" s="361"/>
      <c r="B12" s="365" t="s">
        <v>716</v>
      </c>
      <c r="C12" s="366">
        <v>625</v>
      </c>
      <c r="D12" s="366">
        <f>E12+F12+G12+H12+I12+J12</f>
        <v>63</v>
      </c>
      <c r="E12" s="366">
        <v>37</v>
      </c>
      <c r="F12" s="366"/>
      <c r="G12" s="366">
        <v>2</v>
      </c>
      <c r="H12" s="366">
        <v>3</v>
      </c>
      <c r="I12" s="366">
        <v>2</v>
      </c>
      <c r="J12" s="366">
        <v>19</v>
      </c>
      <c r="K12" s="366"/>
      <c r="L12" s="361"/>
      <c r="M12" s="366">
        <v>0</v>
      </c>
      <c r="N12" s="366">
        <v>0</v>
      </c>
      <c r="O12" s="363">
        <f>C12+D12+K12+L12+M12+N12</f>
        <v>688</v>
      </c>
    </row>
    <row r="13" spans="1:15" ht="12">
      <c r="A13" s="361"/>
      <c r="B13" s="367" t="s">
        <v>717</v>
      </c>
      <c r="C13" s="368"/>
      <c r="D13" s="368">
        <f>E13+F13+G13+H13+I13+J13</f>
        <v>58</v>
      </c>
      <c r="E13" s="368">
        <v>43</v>
      </c>
      <c r="F13" s="368">
        <v>15</v>
      </c>
      <c r="G13" s="368"/>
      <c r="H13" s="368"/>
      <c r="I13" s="368"/>
      <c r="J13" s="364"/>
      <c r="K13" s="368">
        <v>0</v>
      </c>
      <c r="L13" s="361"/>
      <c r="M13" s="368">
        <v>0</v>
      </c>
      <c r="N13" s="368">
        <v>0</v>
      </c>
      <c r="O13" s="369">
        <f>C13+D13+K13+L13+M13+N13</f>
        <v>58</v>
      </c>
    </row>
    <row r="14" spans="1:15" ht="12">
      <c r="A14" s="349"/>
      <c r="B14" s="349"/>
      <c r="C14" s="370"/>
      <c r="D14" s="370"/>
      <c r="E14" s="370"/>
      <c r="F14" s="370"/>
      <c r="G14" s="370"/>
      <c r="H14" s="370"/>
      <c r="I14" s="370"/>
      <c r="J14" s="370"/>
      <c r="K14" s="370"/>
      <c r="L14" s="349"/>
      <c r="M14" s="370"/>
      <c r="N14" s="370"/>
      <c r="O14" s="349"/>
    </row>
    <row r="15" spans="1:15" ht="12">
      <c r="A15" s="361">
        <v>2</v>
      </c>
      <c r="B15" s="362" t="s">
        <v>718</v>
      </c>
      <c r="C15" s="363">
        <f aca="true" t="shared" si="1" ref="C15:K15">C16+C17</f>
        <v>681</v>
      </c>
      <c r="D15" s="364">
        <f t="shared" si="1"/>
        <v>98</v>
      </c>
      <c r="E15" s="363">
        <f t="shared" si="1"/>
        <v>60.5</v>
      </c>
      <c r="F15" s="363">
        <f t="shared" si="1"/>
        <v>15</v>
      </c>
      <c r="G15" s="363">
        <f t="shared" si="1"/>
        <v>2</v>
      </c>
      <c r="H15" s="363">
        <f t="shared" si="1"/>
        <v>2</v>
      </c>
      <c r="I15" s="363">
        <f t="shared" si="1"/>
        <v>0.5</v>
      </c>
      <c r="J15" s="363">
        <f t="shared" si="1"/>
        <v>18</v>
      </c>
      <c r="K15" s="364">
        <f t="shared" si="1"/>
        <v>0</v>
      </c>
      <c r="L15" s="361"/>
      <c r="M15" s="364">
        <f>M16+M17</f>
        <v>0</v>
      </c>
      <c r="N15" s="364">
        <f>N16+N17</f>
        <v>0</v>
      </c>
      <c r="O15" s="364">
        <f>O16+O17</f>
        <v>779</v>
      </c>
    </row>
    <row r="16" spans="1:15" ht="12">
      <c r="A16" s="361"/>
      <c r="B16" s="365" t="s">
        <v>716</v>
      </c>
      <c r="C16" s="366">
        <v>681</v>
      </c>
      <c r="D16" s="366">
        <f>E16+F16+G16+H16+I16+J16</f>
        <v>74</v>
      </c>
      <c r="E16" s="366">
        <v>51.5</v>
      </c>
      <c r="F16" s="366"/>
      <c r="G16" s="366">
        <v>2</v>
      </c>
      <c r="H16" s="366">
        <v>2</v>
      </c>
      <c r="I16" s="366">
        <v>0.5</v>
      </c>
      <c r="J16" s="366">
        <v>18</v>
      </c>
      <c r="K16" s="366">
        <v>0</v>
      </c>
      <c r="L16" s="361"/>
      <c r="M16" s="366">
        <v>0</v>
      </c>
      <c r="N16" s="366">
        <v>0</v>
      </c>
      <c r="O16" s="363">
        <f>C16+D16+K16+L16+M16+N16</f>
        <v>755</v>
      </c>
    </row>
    <row r="17" spans="1:15" ht="12">
      <c r="A17" s="361"/>
      <c r="B17" s="367" t="s">
        <v>717</v>
      </c>
      <c r="C17" s="368"/>
      <c r="D17" s="368">
        <f>E17+F17+G17+H17+I17+J17</f>
        <v>24</v>
      </c>
      <c r="E17" s="368">
        <v>9</v>
      </c>
      <c r="F17" s="368">
        <v>15</v>
      </c>
      <c r="G17" s="368"/>
      <c r="H17" s="368"/>
      <c r="I17" s="368"/>
      <c r="J17" s="364"/>
      <c r="K17" s="368">
        <v>0</v>
      </c>
      <c r="L17" s="361"/>
      <c r="M17" s="368">
        <v>0</v>
      </c>
      <c r="N17" s="368">
        <v>0</v>
      </c>
      <c r="O17" s="369">
        <f>C17+D17+K17+L17+M17+N17</f>
        <v>24</v>
      </c>
    </row>
    <row r="18" spans="1:15" ht="12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</row>
    <row r="19" spans="1:15" ht="12">
      <c r="A19" s="361">
        <v>3</v>
      </c>
      <c r="B19" s="362" t="s">
        <v>719</v>
      </c>
      <c r="C19" s="363">
        <f aca="true" t="shared" si="2" ref="C19:K19">C20+C21</f>
        <v>892</v>
      </c>
      <c r="D19" s="364">
        <f t="shared" si="2"/>
        <v>195</v>
      </c>
      <c r="E19" s="363">
        <f t="shared" si="2"/>
        <v>140</v>
      </c>
      <c r="F19" s="363">
        <f t="shared" si="2"/>
        <v>15</v>
      </c>
      <c r="G19" s="363">
        <f t="shared" si="2"/>
        <v>2</v>
      </c>
      <c r="H19" s="363">
        <f t="shared" si="2"/>
        <v>3</v>
      </c>
      <c r="I19" s="363">
        <f t="shared" si="2"/>
        <v>2</v>
      </c>
      <c r="J19" s="363">
        <f t="shared" si="2"/>
        <v>33</v>
      </c>
      <c r="K19" s="364">
        <f t="shared" si="2"/>
        <v>0</v>
      </c>
      <c r="L19" s="361"/>
      <c r="M19" s="364">
        <f>M20+M21</f>
        <v>0</v>
      </c>
      <c r="N19" s="364">
        <f>N20+N21</f>
        <v>0</v>
      </c>
      <c r="O19" s="364">
        <f>O20+O21</f>
        <v>1087</v>
      </c>
    </row>
    <row r="20" spans="1:15" ht="12">
      <c r="A20" s="361"/>
      <c r="B20" s="365" t="s">
        <v>716</v>
      </c>
      <c r="C20" s="366">
        <v>892</v>
      </c>
      <c r="D20" s="366">
        <f>E20+F20+G20+H20+I20+J20</f>
        <v>108</v>
      </c>
      <c r="E20" s="366">
        <v>68</v>
      </c>
      <c r="F20" s="366"/>
      <c r="G20" s="366">
        <v>2</v>
      </c>
      <c r="H20" s="366">
        <v>3</v>
      </c>
      <c r="I20" s="366">
        <v>2</v>
      </c>
      <c r="J20" s="366">
        <v>33</v>
      </c>
      <c r="K20" s="366">
        <v>0</v>
      </c>
      <c r="L20" s="361"/>
      <c r="M20" s="366">
        <v>0</v>
      </c>
      <c r="N20" s="366">
        <v>0</v>
      </c>
      <c r="O20" s="363">
        <f>C20+D20+K20+L20+M20+N20</f>
        <v>1000</v>
      </c>
    </row>
    <row r="21" spans="1:15" ht="12">
      <c r="A21" s="361"/>
      <c r="B21" s="367" t="s">
        <v>717</v>
      </c>
      <c r="C21" s="368"/>
      <c r="D21" s="368">
        <f>E21+F21+G21+H21+I21+J21</f>
        <v>87</v>
      </c>
      <c r="E21" s="368">
        <v>72</v>
      </c>
      <c r="F21" s="368">
        <v>15</v>
      </c>
      <c r="G21" s="368"/>
      <c r="H21" s="368"/>
      <c r="I21" s="368"/>
      <c r="J21" s="364"/>
      <c r="K21" s="368">
        <v>0</v>
      </c>
      <c r="L21" s="361"/>
      <c r="M21" s="368">
        <v>0</v>
      </c>
      <c r="N21" s="368">
        <v>0</v>
      </c>
      <c r="O21" s="369">
        <f>C21+D21+K21+L21+M21+N21</f>
        <v>87</v>
      </c>
    </row>
    <row r="22" spans="1:15" ht="12">
      <c r="A22" s="349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</row>
    <row r="23" spans="1:15" ht="12">
      <c r="A23" s="361">
        <v>4</v>
      </c>
      <c r="B23" s="362" t="s">
        <v>720</v>
      </c>
      <c r="C23" s="363">
        <f aca="true" t="shared" si="3" ref="C23:K23">C24+C25</f>
        <v>664</v>
      </c>
      <c r="D23" s="364">
        <f t="shared" si="3"/>
        <v>160</v>
      </c>
      <c r="E23" s="363">
        <f t="shared" si="3"/>
        <v>125</v>
      </c>
      <c r="F23" s="363">
        <f t="shared" si="3"/>
        <v>15</v>
      </c>
      <c r="G23" s="363">
        <f t="shared" si="3"/>
        <v>2</v>
      </c>
      <c r="H23" s="363">
        <f t="shared" si="3"/>
        <v>3</v>
      </c>
      <c r="I23" s="363">
        <f t="shared" si="3"/>
        <v>1</v>
      </c>
      <c r="J23" s="363">
        <f t="shared" si="3"/>
        <v>14</v>
      </c>
      <c r="K23" s="364">
        <f t="shared" si="3"/>
        <v>0</v>
      </c>
      <c r="L23" s="361"/>
      <c r="M23" s="364">
        <f>M24+M25</f>
        <v>0</v>
      </c>
      <c r="N23" s="364">
        <f>N24+N25</f>
        <v>0</v>
      </c>
      <c r="O23" s="364">
        <f>O24+O25</f>
        <v>824</v>
      </c>
    </row>
    <row r="24" spans="1:15" ht="12">
      <c r="A24" s="361"/>
      <c r="B24" s="365" t="s">
        <v>716</v>
      </c>
      <c r="C24" s="366">
        <v>664</v>
      </c>
      <c r="D24" s="366">
        <f>E24+F24+G24+H24+I24+J24</f>
        <v>77</v>
      </c>
      <c r="E24" s="366">
        <v>57</v>
      </c>
      <c r="F24" s="366"/>
      <c r="G24" s="366">
        <v>2</v>
      </c>
      <c r="H24" s="366">
        <v>3</v>
      </c>
      <c r="I24" s="366">
        <v>1</v>
      </c>
      <c r="J24" s="366">
        <v>14</v>
      </c>
      <c r="K24" s="366">
        <v>0</v>
      </c>
      <c r="L24" s="361"/>
      <c r="M24" s="366">
        <v>0</v>
      </c>
      <c r="N24" s="366">
        <v>0</v>
      </c>
      <c r="O24" s="363">
        <f>C24+D24+K24+L24+M24+N24</f>
        <v>741</v>
      </c>
    </row>
    <row r="25" spans="1:15" ht="12">
      <c r="A25" s="361"/>
      <c r="B25" s="367" t="s">
        <v>717</v>
      </c>
      <c r="C25" s="368"/>
      <c r="D25" s="368">
        <f>E25+F25+G25+H25+I25+J25</f>
        <v>83</v>
      </c>
      <c r="E25" s="368">
        <v>68</v>
      </c>
      <c r="F25" s="368">
        <v>15</v>
      </c>
      <c r="G25" s="368"/>
      <c r="H25" s="368"/>
      <c r="I25" s="368"/>
      <c r="J25" s="364"/>
      <c r="K25" s="368">
        <v>0</v>
      </c>
      <c r="L25" s="361"/>
      <c r="M25" s="368">
        <v>0</v>
      </c>
      <c r="N25" s="368">
        <v>0</v>
      </c>
      <c r="O25" s="369">
        <f>C25+D25+K25+L25+M25+N25</f>
        <v>83</v>
      </c>
    </row>
    <row r="26" spans="1:15" ht="12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</row>
    <row r="27" spans="1:15" ht="12">
      <c r="A27" s="361">
        <v>5</v>
      </c>
      <c r="B27" s="362" t="s">
        <v>721</v>
      </c>
      <c r="C27" s="363">
        <f aca="true" t="shared" si="4" ref="C27:K27">C28+C29</f>
        <v>835</v>
      </c>
      <c r="D27" s="364">
        <f t="shared" si="4"/>
        <v>156</v>
      </c>
      <c r="E27" s="363">
        <f t="shared" si="4"/>
        <v>101.5</v>
      </c>
      <c r="F27" s="363">
        <f t="shared" si="4"/>
        <v>30</v>
      </c>
      <c r="G27" s="363">
        <f t="shared" si="4"/>
        <v>0.5</v>
      </c>
      <c r="H27" s="363">
        <f t="shared" si="4"/>
        <v>3</v>
      </c>
      <c r="I27" s="363">
        <f t="shared" si="4"/>
        <v>2</v>
      </c>
      <c r="J27" s="363">
        <f t="shared" si="4"/>
        <v>19</v>
      </c>
      <c r="K27" s="364">
        <f t="shared" si="4"/>
        <v>0</v>
      </c>
      <c r="L27" s="361"/>
      <c r="M27" s="364">
        <f>M28+M29</f>
        <v>0</v>
      </c>
      <c r="N27" s="364">
        <f>N28+N29</f>
        <v>0</v>
      </c>
      <c r="O27" s="364">
        <f>O28+O29</f>
        <v>991</v>
      </c>
    </row>
    <row r="28" spans="1:15" ht="12">
      <c r="A28" s="361"/>
      <c r="B28" s="365" t="s">
        <v>716</v>
      </c>
      <c r="C28" s="366">
        <v>835</v>
      </c>
      <c r="D28" s="366">
        <f>E28+F28+G28+H28+I28+J28</f>
        <v>93</v>
      </c>
      <c r="E28" s="366">
        <v>68.5</v>
      </c>
      <c r="F28" s="366"/>
      <c r="G28" s="366">
        <v>0.5</v>
      </c>
      <c r="H28" s="366">
        <v>3</v>
      </c>
      <c r="I28" s="366">
        <v>2</v>
      </c>
      <c r="J28" s="366">
        <v>19</v>
      </c>
      <c r="K28" s="366">
        <v>0</v>
      </c>
      <c r="L28" s="361"/>
      <c r="M28" s="366">
        <v>0</v>
      </c>
      <c r="N28" s="366">
        <v>0</v>
      </c>
      <c r="O28" s="363">
        <f>C28+D28+K28+L28+M28+N28</f>
        <v>928</v>
      </c>
    </row>
    <row r="29" spans="1:15" ht="12">
      <c r="A29" s="361"/>
      <c r="B29" s="367" t="s">
        <v>717</v>
      </c>
      <c r="C29" s="368"/>
      <c r="D29" s="368">
        <f>E29+F29+G29+H29+I29+J29</f>
        <v>63</v>
      </c>
      <c r="E29" s="368">
        <v>33</v>
      </c>
      <c r="F29" s="368">
        <v>30</v>
      </c>
      <c r="G29" s="368"/>
      <c r="H29" s="368"/>
      <c r="I29" s="368"/>
      <c r="J29" s="364"/>
      <c r="K29" s="368">
        <v>0</v>
      </c>
      <c r="L29" s="361"/>
      <c r="M29" s="368">
        <v>0</v>
      </c>
      <c r="N29" s="368">
        <v>0</v>
      </c>
      <c r="O29" s="369">
        <f>C29+D29+K29+L29+M29+N29</f>
        <v>63</v>
      </c>
    </row>
    <row r="30" spans="1:15" ht="12">
      <c r="A30" s="349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</row>
    <row r="31" spans="1:15" ht="12">
      <c r="A31" s="361">
        <v>6</v>
      </c>
      <c r="B31" s="362" t="s">
        <v>722</v>
      </c>
      <c r="C31" s="363">
        <f aca="true" t="shared" si="5" ref="C31:K31">C32+C33</f>
        <v>853</v>
      </c>
      <c r="D31" s="364">
        <f t="shared" si="5"/>
        <v>160</v>
      </c>
      <c r="E31" s="363">
        <f t="shared" si="5"/>
        <v>116.7</v>
      </c>
      <c r="F31" s="363">
        <f t="shared" si="5"/>
        <v>15</v>
      </c>
      <c r="G31" s="363">
        <f t="shared" si="5"/>
        <v>3</v>
      </c>
      <c r="H31" s="363">
        <f t="shared" si="5"/>
        <v>3</v>
      </c>
      <c r="I31" s="363">
        <f t="shared" si="5"/>
        <v>1</v>
      </c>
      <c r="J31" s="363">
        <f t="shared" si="5"/>
        <v>21.3</v>
      </c>
      <c r="K31" s="364">
        <f t="shared" si="5"/>
        <v>0</v>
      </c>
      <c r="L31" s="361"/>
      <c r="M31" s="364">
        <f>M32+M33</f>
        <v>0</v>
      </c>
      <c r="N31" s="364">
        <f>N32+N33</f>
        <v>0</v>
      </c>
      <c r="O31" s="364">
        <f>O32+O33</f>
        <v>1013</v>
      </c>
    </row>
    <row r="32" spans="1:15" ht="12">
      <c r="A32" s="361"/>
      <c r="B32" s="365" t="s">
        <v>716</v>
      </c>
      <c r="C32" s="366">
        <v>853</v>
      </c>
      <c r="D32" s="366">
        <f>E32+F32+G32+H32+I32+J32</f>
        <v>89</v>
      </c>
      <c r="E32" s="366">
        <v>60.7</v>
      </c>
      <c r="F32" s="366"/>
      <c r="G32" s="366">
        <v>3</v>
      </c>
      <c r="H32" s="366">
        <v>3</v>
      </c>
      <c r="I32" s="366">
        <v>1</v>
      </c>
      <c r="J32" s="366">
        <v>21.3</v>
      </c>
      <c r="K32" s="366">
        <v>0</v>
      </c>
      <c r="L32" s="361"/>
      <c r="M32" s="366">
        <v>0</v>
      </c>
      <c r="N32" s="366">
        <v>0</v>
      </c>
      <c r="O32" s="363">
        <f>C32+D32+K32+L32+M32+N32</f>
        <v>942</v>
      </c>
    </row>
    <row r="33" spans="1:15" ht="12">
      <c r="A33" s="361"/>
      <c r="B33" s="367" t="s">
        <v>717</v>
      </c>
      <c r="C33" s="368"/>
      <c r="D33" s="368">
        <f>E33+F33+G33+H33+I33+J33</f>
        <v>71</v>
      </c>
      <c r="E33" s="368">
        <v>56</v>
      </c>
      <c r="F33" s="368">
        <v>15</v>
      </c>
      <c r="G33" s="368"/>
      <c r="H33" s="368"/>
      <c r="I33" s="368"/>
      <c r="J33" s="364"/>
      <c r="K33" s="368">
        <v>0</v>
      </c>
      <c r="L33" s="361"/>
      <c r="M33" s="368">
        <v>0</v>
      </c>
      <c r="N33" s="368">
        <v>0</v>
      </c>
      <c r="O33" s="369">
        <f>C33+D33+K33+L33+M33+N33</f>
        <v>71</v>
      </c>
    </row>
    <row r="34" spans="1:15" ht="12">
      <c r="A34" s="349"/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</row>
    <row r="35" spans="1:15" ht="12">
      <c r="A35" s="361">
        <v>7</v>
      </c>
      <c r="B35" s="362" t="s">
        <v>723</v>
      </c>
      <c r="C35" s="363">
        <f aca="true" t="shared" si="6" ref="C35:K35">C36+C37</f>
        <v>577</v>
      </c>
      <c r="D35" s="364">
        <f t="shared" si="6"/>
        <v>238</v>
      </c>
      <c r="E35" s="363">
        <f t="shared" si="6"/>
        <v>64.5</v>
      </c>
      <c r="F35" s="363">
        <f t="shared" si="6"/>
        <v>15</v>
      </c>
      <c r="G35" s="363">
        <f t="shared" si="6"/>
        <v>2</v>
      </c>
      <c r="H35" s="363">
        <f t="shared" si="6"/>
        <v>3</v>
      </c>
      <c r="I35" s="363">
        <f t="shared" si="6"/>
        <v>2</v>
      </c>
      <c r="J35" s="363">
        <f t="shared" si="6"/>
        <v>151.5</v>
      </c>
      <c r="K35" s="364">
        <f t="shared" si="6"/>
        <v>0</v>
      </c>
      <c r="L35" s="361"/>
      <c r="M35" s="364">
        <f>M36+M37</f>
        <v>0</v>
      </c>
      <c r="N35" s="364">
        <f>N36+N37</f>
        <v>0</v>
      </c>
      <c r="O35" s="364">
        <f>O36+O37</f>
        <v>815</v>
      </c>
    </row>
    <row r="36" spans="1:15" ht="12">
      <c r="A36" s="361"/>
      <c r="B36" s="365" t="s">
        <v>716</v>
      </c>
      <c r="C36" s="366">
        <v>577</v>
      </c>
      <c r="D36" s="366">
        <f>E36+F36+G36+H36+I36+J36</f>
        <v>57</v>
      </c>
      <c r="E36" s="366">
        <v>18.5</v>
      </c>
      <c r="F36" s="366"/>
      <c r="G36" s="366">
        <v>2</v>
      </c>
      <c r="H36" s="366">
        <v>3</v>
      </c>
      <c r="I36" s="366">
        <v>2</v>
      </c>
      <c r="J36" s="366">
        <v>31.5</v>
      </c>
      <c r="K36" s="366">
        <v>0</v>
      </c>
      <c r="L36" s="361"/>
      <c r="M36" s="366">
        <v>0</v>
      </c>
      <c r="N36" s="366">
        <v>0</v>
      </c>
      <c r="O36" s="363">
        <f>C36+D36+K36+L36+M36+N36</f>
        <v>634</v>
      </c>
    </row>
    <row r="37" spans="1:15" ht="12">
      <c r="A37" s="361"/>
      <c r="B37" s="367" t="s">
        <v>717</v>
      </c>
      <c r="C37" s="368">
        <v>0</v>
      </c>
      <c r="D37" s="368">
        <f>E37+F37+G37+H37+I37+J37</f>
        <v>181</v>
      </c>
      <c r="E37" s="368">
        <v>46</v>
      </c>
      <c r="F37" s="368">
        <v>15</v>
      </c>
      <c r="G37" s="368"/>
      <c r="H37" s="368"/>
      <c r="I37" s="368"/>
      <c r="J37" s="364">
        <v>120</v>
      </c>
      <c r="K37" s="368">
        <v>0</v>
      </c>
      <c r="L37" s="361"/>
      <c r="M37" s="368">
        <v>0</v>
      </c>
      <c r="N37" s="368">
        <v>0</v>
      </c>
      <c r="O37" s="369">
        <f>C37+D37+K37+L37+M37+N37</f>
        <v>181</v>
      </c>
    </row>
    <row r="38" spans="1:15" ht="12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</row>
    <row r="39" spans="1:15" ht="12">
      <c r="A39" s="371" t="s">
        <v>702</v>
      </c>
      <c r="B39" s="371" t="s">
        <v>703</v>
      </c>
      <c r="C39" s="354" t="s">
        <v>704</v>
      </c>
      <c r="D39" s="353" t="s">
        <v>705</v>
      </c>
      <c r="E39" s="353"/>
      <c r="F39" s="353"/>
      <c r="G39" s="353"/>
      <c r="H39" s="353"/>
      <c r="I39" s="353"/>
      <c r="J39" s="353"/>
      <c r="K39" s="353" t="s">
        <v>96</v>
      </c>
      <c r="L39" s="353"/>
      <c r="M39" s="354" t="s">
        <v>706</v>
      </c>
      <c r="N39" s="355" t="s">
        <v>707</v>
      </c>
      <c r="O39" s="355" t="s">
        <v>18</v>
      </c>
    </row>
    <row r="40" spans="1:15" ht="45">
      <c r="A40" s="361"/>
      <c r="B40" s="361"/>
      <c r="C40" s="372" t="s">
        <v>724</v>
      </c>
      <c r="D40" s="373"/>
      <c r="E40" s="374" t="s">
        <v>709</v>
      </c>
      <c r="F40" s="372" t="s">
        <v>710</v>
      </c>
      <c r="G40" s="359" t="s">
        <v>711</v>
      </c>
      <c r="H40" s="372" t="s">
        <v>712</v>
      </c>
      <c r="I40" s="372" t="s">
        <v>713</v>
      </c>
      <c r="J40" s="372" t="s">
        <v>147</v>
      </c>
      <c r="K40" s="372" t="s">
        <v>714</v>
      </c>
      <c r="L40" s="372" t="s">
        <v>145</v>
      </c>
      <c r="M40" s="375"/>
      <c r="N40" s="373"/>
      <c r="O40" s="361"/>
    </row>
    <row r="41" spans="1:15" ht="12">
      <c r="A41" s="361" t="s">
        <v>148</v>
      </c>
      <c r="B41" s="355" t="s">
        <v>725</v>
      </c>
      <c r="C41" s="364">
        <f aca="true" t="shared" si="7" ref="C41:O41">C42+C43</f>
        <v>5127</v>
      </c>
      <c r="D41" s="364">
        <f t="shared" si="7"/>
        <v>1128</v>
      </c>
      <c r="E41" s="363">
        <f t="shared" si="7"/>
        <v>688.2</v>
      </c>
      <c r="F41" s="363">
        <f t="shared" si="7"/>
        <v>120</v>
      </c>
      <c r="G41" s="363">
        <f t="shared" si="7"/>
        <v>13.5</v>
      </c>
      <c r="H41" s="363">
        <f t="shared" si="7"/>
        <v>20</v>
      </c>
      <c r="I41" s="363">
        <f t="shared" si="7"/>
        <v>10.5</v>
      </c>
      <c r="J41" s="363">
        <f t="shared" si="7"/>
        <v>275.8</v>
      </c>
      <c r="K41" s="364">
        <f t="shared" si="7"/>
        <v>0</v>
      </c>
      <c r="L41" s="364">
        <f t="shared" si="7"/>
        <v>0</v>
      </c>
      <c r="M41" s="364">
        <f t="shared" si="7"/>
        <v>0</v>
      </c>
      <c r="N41" s="364">
        <f t="shared" si="7"/>
        <v>0</v>
      </c>
      <c r="O41" s="364">
        <f t="shared" si="7"/>
        <v>6255</v>
      </c>
    </row>
    <row r="42" spans="1:15" ht="12">
      <c r="A42" s="361"/>
      <c r="B42" s="365" t="s">
        <v>716</v>
      </c>
      <c r="C42" s="366">
        <f aca="true" t="shared" si="8" ref="C42:N43">C12+C16+C20+C24+C28+C32+C36</f>
        <v>5127</v>
      </c>
      <c r="D42" s="366">
        <f t="shared" si="8"/>
        <v>561</v>
      </c>
      <c r="E42" s="366">
        <f t="shared" si="8"/>
        <v>361.2</v>
      </c>
      <c r="F42" s="366">
        <f t="shared" si="8"/>
        <v>0</v>
      </c>
      <c r="G42" s="366">
        <f t="shared" si="8"/>
        <v>13.5</v>
      </c>
      <c r="H42" s="366">
        <f t="shared" si="8"/>
        <v>20</v>
      </c>
      <c r="I42" s="366">
        <f t="shared" si="8"/>
        <v>10.5</v>
      </c>
      <c r="J42" s="366">
        <f t="shared" si="8"/>
        <v>155.8</v>
      </c>
      <c r="K42" s="366">
        <f t="shared" si="8"/>
        <v>0</v>
      </c>
      <c r="L42" s="366">
        <f t="shared" si="8"/>
        <v>0</v>
      </c>
      <c r="M42" s="366">
        <f t="shared" si="8"/>
        <v>0</v>
      </c>
      <c r="N42" s="366">
        <f t="shared" si="8"/>
        <v>0</v>
      </c>
      <c r="O42" s="366">
        <f>O12+O16+O20+O24+O28+O32+O36</f>
        <v>5688</v>
      </c>
    </row>
    <row r="43" spans="1:15" ht="12">
      <c r="A43" s="361"/>
      <c r="B43" s="367" t="s">
        <v>717</v>
      </c>
      <c r="C43" s="366">
        <f t="shared" si="8"/>
        <v>0</v>
      </c>
      <c r="D43" s="366">
        <f t="shared" si="8"/>
        <v>567</v>
      </c>
      <c r="E43" s="366">
        <f t="shared" si="8"/>
        <v>327</v>
      </c>
      <c r="F43" s="366">
        <f t="shared" si="8"/>
        <v>120</v>
      </c>
      <c r="G43" s="366">
        <f t="shared" si="8"/>
        <v>0</v>
      </c>
      <c r="H43" s="366">
        <f t="shared" si="8"/>
        <v>0</v>
      </c>
      <c r="I43" s="366">
        <f t="shared" si="8"/>
        <v>0</v>
      </c>
      <c r="J43" s="366">
        <f t="shared" si="8"/>
        <v>120</v>
      </c>
      <c r="K43" s="366">
        <f t="shared" si="8"/>
        <v>0</v>
      </c>
      <c r="L43" s="366">
        <f t="shared" si="8"/>
        <v>0</v>
      </c>
      <c r="M43" s="366">
        <f t="shared" si="8"/>
        <v>0</v>
      </c>
      <c r="N43" s="366">
        <f t="shared" si="8"/>
        <v>0</v>
      </c>
      <c r="O43" s="376">
        <f>O13+O17+O21+O25+O29+O33+O37</f>
        <v>567</v>
      </c>
    </row>
    <row r="44" spans="1:15" ht="12">
      <c r="A44" s="377"/>
      <c r="B44" s="378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</row>
    <row r="45" spans="1:15" ht="12">
      <c r="A45" s="349"/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</row>
    <row r="46" spans="1:15" ht="12">
      <c r="A46" s="371" t="s">
        <v>702</v>
      </c>
      <c r="B46" s="371" t="s">
        <v>703</v>
      </c>
      <c r="C46" s="354" t="s">
        <v>704</v>
      </c>
      <c r="D46" s="353" t="s">
        <v>705</v>
      </c>
      <c r="E46" s="353"/>
      <c r="F46" s="353"/>
      <c r="G46" s="353"/>
      <c r="H46" s="353"/>
      <c r="I46" s="353"/>
      <c r="J46" s="353"/>
      <c r="K46" s="353" t="s">
        <v>96</v>
      </c>
      <c r="L46" s="353"/>
      <c r="M46" s="354" t="s">
        <v>706</v>
      </c>
      <c r="N46" s="355" t="s">
        <v>707</v>
      </c>
      <c r="O46" s="355" t="s">
        <v>18</v>
      </c>
    </row>
    <row r="47" spans="1:15" ht="45">
      <c r="A47" s="361"/>
      <c r="B47" s="361"/>
      <c r="C47" s="372" t="s">
        <v>724</v>
      </c>
      <c r="D47" s="373"/>
      <c r="E47" s="374" t="s">
        <v>709</v>
      </c>
      <c r="F47" s="372" t="s">
        <v>710</v>
      </c>
      <c r="G47" s="359" t="s">
        <v>711</v>
      </c>
      <c r="H47" s="372" t="s">
        <v>712</v>
      </c>
      <c r="I47" s="372" t="s">
        <v>713</v>
      </c>
      <c r="J47" s="372" t="s">
        <v>147</v>
      </c>
      <c r="K47" s="372" t="s">
        <v>714</v>
      </c>
      <c r="L47" s="372" t="s">
        <v>145</v>
      </c>
      <c r="M47" s="375"/>
      <c r="N47" s="373"/>
      <c r="O47" s="361"/>
    </row>
    <row r="48" spans="1:15" ht="12">
      <c r="A48" s="361">
        <v>1</v>
      </c>
      <c r="B48" s="362" t="s">
        <v>726</v>
      </c>
      <c r="C48" s="364">
        <f aca="true" t="shared" si="9" ref="C48:K48">C49+C50</f>
        <v>1441</v>
      </c>
      <c r="D48" s="364">
        <f t="shared" si="9"/>
        <v>473</v>
      </c>
      <c r="E48" s="363">
        <f t="shared" si="9"/>
        <v>145</v>
      </c>
      <c r="F48" s="363">
        <f t="shared" si="9"/>
        <v>0</v>
      </c>
      <c r="G48" s="363">
        <f t="shared" si="9"/>
        <v>3</v>
      </c>
      <c r="H48" s="363">
        <f t="shared" si="9"/>
        <v>5</v>
      </c>
      <c r="I48" s="363">
        <f t="shared" si="9"/>
        <v>4</v>
      </c>
      <c r="J48" s="363">
        <f t="shared" si="9"/>
        <v>316</v>
      </c>
      <c r="K48" s="364">
        <f t="shared" si="9"/>
        <v>0</v>
      </c>
      <c r="L48" s="361"/>
      <c r="M48" s="364">
        <f>M49+M50</f>
        <v>14.4</v>
      </c>
      <c r="N48" s="364">
        <f>N49+N50</f>
        <v>0</v>
      </c>
      <c r="O48" s="364">
        <f>O49+O50</f>
        <v>1928.4</v>
      </c>
    </row>
    <row r="49" spans="1:15" ht="12">
      <c r="A49" s="361"/>
      <c r="B49" s="365" t="s">
        <v>716</v>
      </c>
      <c r="C49" s="366">
        <v>1441</v>
      </c>
      <c r="D49" s="366">
        <f>E49+F49+G49+H49+I49+J49</f>
        <v>198</v>
      </c>
      <c r="E49" s="366">
        <v>145</v>
      </c>
      <c r="F49" s="366"/>
      <c r="G49" s="366">
        <v>3</v>
      </c>
      <c r="H49" s="366">
        <v>5</v>
      </c>
      <c r="I49" s="366">
        <v>4</v>
      </c>
      <c r="J49" s="366">
        <v>41</v>
      </c>
      <c r="K49" s="366">
        <v>0</v>
      </c>
      <c r="L49" s="361"/>
      <c r="M49" s="366">
        <v>0</v>
      </c>
      <c r="N49" s="366">
        <v>0</v>
      </c>
      <c r="O49" s="363">
        <f>C49+D49+K49+L49+M49+N49</f>
        <v>1639</v>
      </c>
    </row>
    <row r="50" spans="1:15" ht="12">
      <c r="A50" s="361"/>
      <c r="B50" s="367" t="s">
        <v>717</v>
      </c>
      <c r="C50" s="368"/>
      <c r="D50" s="368">
        <f>E50+F50+G50+H50+I50+J50</f>
        <v>275</v>
      </c>
      <c r="E50" s="368"/>
      <c r="F50" s="368"/>
      <c r="G50" s="368"/>
      <c r="H50" s="368"/>
      <c r="I50" s="368"/>
      <c r="J50" s="364">
        <v>275</v>
      </c>
      <c r="K50" s="368">
        <v>0</v>
      </c>
      <c r="L50" s="361"/>
      <c r="M50" s="368">
        <v>14.4</v>
      </c>
      <c r="N50" s="368">
        <v>0</v>
      </c>
      <c r="O50" s="369">
        <f>C50+D50+K50+L50+M50+N50</f>
        <v>289.4</v>
      </c>
    </row>
    <row r="51" spans="1:15" ht="12">
      <c r="A51" s="349"/>
      <c r="B51" s="349"/>
      <c r="C51" s="370"/>
      <c r="D51" s="370"/>
      <c r="E51" s="370"/>
      <c r="F51" s="370"/>
      <c r="G51" s="370"/>
      <c r="H51" s="370"/>
      <c r="I51" s="370"/>
      <c r="J51" s="370"/>
      <c r="K51" s="370"/>
      <c r="L51" s="349"/>
      <c r="M51" s="370"/>
      <c r="N51" s="370"/>
      <c r="O51" s="349"/>
    </row>
    <row r="52" spans="1:15" ht="12">
      <c r="A52" s="361">
        <v>2</v>
      </c>
      <c r="B52" s="362" t="s">
        <v>727</v>
      </c>
      <c r="C52" s="364">
        <f>C53+C54</f>
        <v>3069</v>
      </c>
      <c r="D52" s="364">
        <f aca="true" t="shared" si="10" ref="D52:K52">D56+D57+D59+D60</f>
        <v>455</v>
      </c>
      <c r="E52" s="363">
        <f t="shared" si="10"/>
        <v>302</v>
      </c>
      <c r="F52" s="363">
        <f t="shared" si="10"/>
        <v>40</v>
      </c>
      <c r="G52" s="363">
        <f t="shared" si="10"/>
        <v>3</v>
      </c>
      <c r="H52" s="363">
        <f t="shared" si="10"/>
        <v>30</v>
      </c>
      <c r="I52" s="363">
        <f t="shared" si="10"/>
        <v>4</v>
      </c>
      <c r="J52" s="363">
        <f t="shared" si="10"/>
        <v>76</v>
      </c>
      <c r="K52" s="364">
        <f t="shared" si="10"/>
        <v>1.5</v>
      </c>
      <c r="L52" s="361"/>
      <c r="M52" s="364">
        <f>M56+M57+M59+M60</f>
        <v>19.2</v>
      </c>
      <c r="N52" s="364">
        <f>N56+N57+N59+N60</f>
        <v>0</v>
      </c>
      <c r="O52" s="364">
        <f>O53+O54</f>
        <v>3544.7</v>
      </c>
    </row>
    <row r="53" spans="1:15" ht="12">
      <c r="A53" s="361"/>
      <c r="B53" s="365" t="s">
        <v>716</v>
      </c>
      <c r="C53" s="366">
        <f aca="true" t="shared" si="11" ref="C53:N54">C56+C59</f>
        <v>3069</v>
      </c>
      <c r="D53" s="366">
        <f t="shared" si="11"/>
        <v>442</v>
      </c>
      <c r="E53" s="366">
        <f t="shared" si="11"/>
        <v>302</v>
      </c>
      <c r="F53" s="366">
        <f t="shared" si="11"/>
        <v>27</v>
      </c>
      <c r="G53" s="366">
        <f t="shared" si="11"/>
        <v>3</v>
      </c>
      <c r="H53" s="366">
        <f t="shared" si="11"/>
        <v>30</v>
      </c>
      <c r="I53" s="366">
        <f t="shared" si="11"/>
        <v>4</v>
      </c>
      <c r="J53" s="366">
        <f t="shared" si="11"/>
        <v>76</v>
      </c>
      <c r="K53" s="366">
        <f t="shared" si="11"/>
        <v>0</v>
      </c>
      <c r="L53" s="366">
        <f t="shared" si="11"/>
        <v>0</v>
      </c>
      <c r="M53" s="366">
        <f t="shared" si="11"/>
        <v>0</v>
      </c>
      <c r="N53" s="366">
        <f t="shared" si="11"/>
        <v>0</v>
      </c>
      <c r="O53" s="363">
        <f>C53+D53+K53+L53+M53+N53</f>
        <v>3511</v>
      </c>
    </row>
    <row r="54" spans="1:15" ht="12">
      <c r="A54" s="361"/>
      <c r="B54" s="367" t="s">
        <v>717</v>
      </c>
      <c r="C54" s="368">
        <f>C57+C60</f>
        <v>0</v>
      </c>
      <c r="D54" s="368">
        <f t="shared" si="11"/>
        <v>13</v>
      </c>
      <c r="E54" s="368">
        <f t="shared" si="11"/>
        <v>0</v>
      </c>
      <c r="F54" s="368">
        <f t="shared" si="11"/>
        <v>13</v>
      </c>
      <c r="G54" s="368">
        <f t="shared" si="11"/>
        <v>0</v>
      </c>
      <c r="H54" s="368">
        <f t="shared" si="11"/>
        <v>0</v>
      </c>
      <c r="I54" s="368">
        <f t="shared" si="11"/>
        <v>0</v>
      </c>
      <c r="J54" s="368">
        <f t="shared" si="11"/>
        <v>0</v>
      </c>
      <c r="K54" s="368">
        <f t="shared" si="11"/>
        <v>1.5</v>
      </c>
      <c r="L54" s="368">
        <f t="shared" si="11"/>
        <v>0</v>
      </c>
      <c r="M54" s="368">
        <f t="shared" si="11"/>
        <v>19.2</v>
      </c>
      <c r="N54" s="368">
        <f t="shared" si="11"/>
        <v>0</v>
      </c>
      <c r="O54" s="369">
        <f>C54+D54+K54+L54+M54+N54</f>
        <v>33.7</v>
      </c>
    </row>
    <row r="55" spans="1:15" ht="12">
      <c r="A55" s="361"/>
      <c r="B55" s="355" t="s">
        <v>728</v>
      </c>
      <c r="C55" s="363"/>
      <c r="D55" s="364"/>
      <c r="E55" s="363"/>
      <c r="F55" s="363"/>
      <c r="G55" s="363"/>
      <c r="H55" s="363"/>
      <c r="I55" s="363"/>
      <c r="J55" s="363"/>
      <c r="K55" s="364"/>
      <c r="L55" s="361"/>
      <c r="M55" s="364"/>
      <c r="N55" s="364"/>
      <c r="O55" s="361"/>
    </row>
    <row r="56" spans="1:15" ht="12">
      <c r="A56" s="361"/>
      <c r="B56" s="365" t="s">
        <v>716</v>
      </c>
      <c r="C56" s="366">
        <v>2248</v>
      </c>
      <c r="D56" s="366">
        <f>E56+F56+G56+H56+I56+J56</f>
        <v>289.5</v>
      </c>
      <c r="E56" s="366">
        <v>198</v>
      </c>
      <c r="F56" s="366">
        <v>20</v>
      </c>
      <c r="G56" s="366">
        <v>2</v>
      </c>
      <c r="H56" s="366">
        <v>20</v>
      </c>
      <c r="I56" s="366">
        <v>2</v>
      </c>
      <c r="J56" s="366">
        <v>47.5</v>
      </c>
      <c r="K56" s="366">
        <v>0</v>
      </c>
      <c r="L56" s="361"/>
      <c r="M56" s="366">
        <v>0</v>
      </c>
      <c r="N56" s="366">
        <v>0</v>
      </c>
      <c r="O56" s="363">
        <f>C56+D56+K56+L56+M56+N56</f>
        <v>2537.5</v>
      </c>
    </row>
    <row r="57" spans="1:15" ht="12">
      <c r="A57" s="361"/>
      <c r="B57" s="367" t="s">
        <v>717</v>
      </c>
      <c r="C57" s="368">
        <v>0</v>
      </c>
      <c r="D57" s="368">
        <f>E57+F57+G57+H57+I57+J57</f>
        <v>5</v>
      </c>
      <c r="E57" s="368"/>
      <c r="F57" s="368">
        <v>5</v>
      </c>
      <c r="G57" s="368"/>
      <c r="H57" s="368"/>
      <c r="I57" s="368"/>
      <c r="J57" s="364"/>
      <c r="K57" s="368">
        <v>1.5</v>
      </c>
      <c r="L57" s="361"/>
      <c r="M57" s="368">
        <v>19.2</v>
      </c>
      <c r="N57" s="368">
        <v>0</v>
      </c>
      <c r="O57" s="369">
        <f>C57+D57+K57+L57+M57+N57</f>
        <v>25.7</v>
      </c>
    </row>
    <row r="58" spans="1:15" ht="12">
      <c r="A58" s="361"/>
      <c r="B58" s="355" t="s">
        <v>729</v>
      </c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</row>
    <row r="59" spans="1:15" ht="12">
      <c r="A59" s="361"/>
      <c r="B59" s="365" t="s">
        <v>716</v>
      </c>
      <c r="C59" s="366">
        <v>821</v>
      </c>
      <c r="D59" s="366">
        <f>E59+F59+G59+H59+I59+J59</f>
        <v>152.5</v>
      </c>
      <c r="E59" s="366">
        <v>104</v>
      </c>
      <c r="F59" s="366">
        <v>7</v>
      </c>
      <c r="G59" s="366">
        <v>1</v>
      </c>
      <c r="H59" s="366">
        <v>10</v>
      </c>
      <c r="I59" s="366">
        <v>2</v>
      </c>
      <c r="J59" s="366">
        <v>28.5</v>
      </c>
      <c r="K59" s="366">
        <v>0</v>
      </c>
      <c r="L59" s="361"/>
      <c r="M59" s="366">
        <v>0</v>
      </c>
      <c r="N59" s="366">
        <v>0</v>
      </c>
      <c r="O59" s="363">
        <f>C59+D59+K59+L59+M59+N59</f>
        <v>973.5</v>
      </c>
    </row>
    <row r="60" spans="1:15" ht="12">
      <c r="A60" s="361"/>
      <c r="B60" s="367" t="s">
        <v>717</v>
      </c>
      <c r="C60" s="368">
        <v>0</v>
      </c>
      <c r="D60" s="368">
        <f>E60+F60+G60+H60+I60+J60</f>
        <v>8</v>
      </c>
      <c r="E60" s="368"/>
      <c r="F60" s="368">
        <v>8</v>
      </c>
      <c r="G60" s="368"/>
      <c r="H60" s="368"/>
      <c r="I60" s="368"/>
      <c r="J60" s="364"/>
      <c r="K60" s="368">
        <v>0</v>
      </c>
      <c r="L60" s="361"/>
      <c r="M60" s="368">
        <v>0</v>
      </c>
      <c r="N60" s="368">
        <v>0</v>
      </c>
      <c r="O60" s="369">
        <f>C60+D60+K60+L60+M60+N60</f>
        <v>8</v>
      </c>
    </row>
    <row r="61" spans="1:15" ht="12">
      <c r="A61" s="349"/>
      <c r="B61" s="349"/>
      <c r="C61" s="370"/>
      <c r="D61" s="370"/>
      <c r="E61" s="370"/>
      <c r="F61" s="370"/>
      <c r="G61" s="370"/>
      <c r="H61" s="370"/>
      <c r="I61" s="370"/>
      <c r="J61" s="370"/>
      <c r="K61" s="370"/>
      <c r="L61" s="349"/>
      <c r="M61" s="370"/>
      <c r="N61" s="370"/>
      <c r="O61" s="349"/>
    </row>
    <row r="62" spans="1:15" ht="12">
      <c r="A62" s="361">
        <v>3</v>
      </c>
      <c r="B62" s="362" t="s">
        <v>730</v>
      </c>
      <c r="C62" s="364">
        <f>C63+C64</f>
        <v>1833</v>
      </c>
      <c r="D62" s="364">
        <f aca="true" t="shared" si="12" ref="D62:K62">D66+D67+D69+D70</f>
        <v>275</v>
      </c>
      <c r="E62" s="363">
        <f t="shared" si="12"/>
        <v>213</v>
      </c>
      <c r="F62" s="363">
        <f t="shared" si="12"/>
        <v>10</v>
      </c>
      <c r="G62" s="363">
        <f t="shared" si="12"/>
        <v>4</v>
      </c>
      <c r="H62" s="363">
        <f t="shared" si="12"/>
        <v>8</v>
      </c>
      <c r="I62" s="363">
        <f t="shared" si="12"/>
        <v>4</v>
      </c>
      <c r="J62" s="363">
        <f t="shared" si="12"/>
        <v>36</v>
      </c>
      <c r="K62" s="364">
        <f t="shared" si="12"/>
        <v>17.5</v>
      </c>
      <c r="L62" s="361"/>
      <c r="M62" s="364">
        <f>M66+M67+M69+M70</f>
        <v>11.88</v>
      </c>
      <c r="N62" s="364">
        <f>N66+N67+N69+N70</f>
        <v>0</v>
      </c>
      <c r="O62" s="364">
        <f>O63+O64</f>
        <v>2137.38</v>
      </c>
    </row>
    <row r="63" spans="1:15" ht="12">
      <c r="A63" s="361"/>
      <c r="B63" s="365" t="s">
        <v>716</v>
      </c>
      <c r="C63" s="366">
        <f aca="true" t="shared" si="13" ref="C63:N64">C66+C69</f>
        <v>1833</v>
      </c>
      <c r="D63" s="366">
        <f t="shared" si="13"/>
        <v>234</v>
      </c>
      <c r="E63" s="366">
        <f t="shared" si="13"/>
        <v>182</v>
      </c>
      <c r="F63" s="366">
        <f t="shared" si="13"/>
        <v>0</v>
      </c>
      <c r="G63" s="366">
        <f t="shared" si="13"/>
        <v>4</v>
      </c>
      <c r="H63" s="366">
        <f t="shared" si="13"/>
        <v>8</v>
      </c>
      <c r="I63" s="366">
        <f t="shared" si="13"/>
        <v>4</v>
      </c>
      <c r="J63" s="366">
        <f t="shared" si="13"/>
        <v>36</v>
      </c>
      <c r="K63" s="366">
        <f t="shared" si="13"/>
        <v>0</v>
      </c>
      <c r="L63" s="366">
        <f t="shared" si="13"/>
        <v>0</v>
      </c>
      <c r="M63" s="366">
        <f t="shared" si="13"/>
        <v>0</v>
      </c>
      <c r="N63" s="366">
        <f t="shared" si="13"/>
        <v>0</v>
      </c>
      <c r="O63" s="363">
        <f>C63+D63+K63+L63+M63+N63</f>
        <v>2067</v>
      </c>
    </row>
    <row r="64" spans="1:15" ht="12">
      <c r="A64" s="361"/>
      <c r="B64" s="367" t="s">
        <v>717</v>
      </c>
      <c r="C64" s="368">
        <f t="shared" si="13"/>
        <v>0</v>
      </c>
      <c r="D64" s="368">
        <f t="shared" si="13"/>
        <v>41</v>
      </c>
      <c r="E64" s="368">
        <f t="shared" si="13"/>
        <v>31</v>
      </c>
      <c r="F64" s="368">
        <f t="shared" si="13"/>
        <v>10</v>
      </c>
      <c r="G64" s="368">
        <f t="shared" si="13"/>
        <v>0</v>
      </c>
      <c r="H64" s="368">
        <f t="shared" si="13"/>
        <v>0</v>
      </c>
      <c r="I64" s="368">
        <f t="shared" si="13"/>
        <v>0</v>
      </c>
      <c r="J64" s="368">
        <f t="shared" si="13"/>
        <v>0</v>
      </c>
      <c r="K64" s="368">
        <f t="shared" si="13"/>
        <v>17.5</v>
      </c>
      <c r="L64" s="368">
        <f t="shared" si="13"/>
        <v>0</v>
      </c>
      <c r="M64" s="368">
        <f t="shared" si="13"/>
        <v>11.88</v>
      </c>
      <c r="N64" s="368">
        <f t="shared" si="13"/>
        <v>0</v>
      </c>
      <c r="O64" s="369">
        <f>C64+D64+K64+L64+M64+N64</f>
        <v>70.38</v>
      </c>
    </row>
    <row r="65" spans="1:15" ht="12">
      <c r="A65" s="361"/>
      <c r="B65" s="355" t="s">
        <v>728</v>
      </c>
      <c r="C65" s="363"/>
      <c r="D65" s="364"/>
      <c r="E65" s="363"/>
      <c r="F65" s="363"/>
      <c r="G65" s="363"/>
      <c r="H65" s="363"/>
      <c r="I65" s="363"/>
      <c r="J65" s="363"/>
      <c r="K65" s="364"/>
      <c r="L65" s="361"/>
      <c r="M65" s="364"/>
      <c r="N65" s="364"/>
      <c r="O65" s="361"/>
    </row>
    <row r="66" spans="1:15" ht="12">
      <c r="A66" s="361"/>
      <c r="B66" s="365" t="s">
        <v>716</v>
      </c>
      <c r="C66" s="366">
        <v>1690</v>
      </c>
      <c r="D66" s="366">
        <f>E66+F66+G66+H66+I66+J66</f>
        <v>196</v>
      </c>
      <c r="E66" s="366">
        <v>159</v>
      </c>
      <c r="F66" s="366"/>
      <c r="G66" s="366">
        <v>2</v>
      </c>
      <c r="H66" s="366">
        <v>5</v>
      </c>
      <c r="I66" s="366">
        <v>2</v>
      </c>
      <c r="J66" s="366">
        <v>28</v>
      </c>
      <c r="K66" s="366">
        <v>0</v>
      </c>
      <c r="L66" s="361"/>
      <c r="M66" s="366">
        <v>0</v>
      </c>
      <c r="N66" s="366">
        <v>0</v>
      </c>
      <c r="O66" s="363">
        <f>C66+D66+K66+L66+M66+N66</f>
        <v>1886</v>
      </c>
    </row>
    <row r="67" spans="1:15" ht="12">
      <c r="A67" s="361"/>
      <c r="B67" s="367" t="s">
        <v>717</v>
      </c>
      <c r="C67" s="368">
        <v>0</v>
      </c>
      <c r="D67" s="368">
        <f>E67+F67+G67+H67+I67+J67</f>
        <v>41</v>
      </c>
      <c r="E67" s="368">
        <v>31</v>
      </c>
      <c r="F67" s="368">
        <v>10</v>
      </c>
      <c r="G67" s="368"/>
      <c r="H67" s="368"/>
      <c r="I67" s="368"/>
      <c r="J67" s="364"/>
      <c r="K67" s="368">
        <v>17.5</v>
      </c>
      <c r="L67" s="361"/>
      <c r="M67" s="368">
        <v>11.88</v>
      </c>
      <c r="N67" s="368">
        <v>0</v>
      </c>
      <c r="O67" s="369">
        <f>C67+D67+K67+L67+M67+N67</f>
        <v>70.38</v>
      </c>
    </row>
    <row r="68" spans="1:15" ht="12">
      <c r="A68" s="361"/>
      <c r="B68" s="355" t="s">
        <v>729</v>
      </c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</row>
    <row r="69" spans="1:15" ht="12">
      <c r="A69" s="361"/>
      <c r="B69" s="365" t="s">
        <v>716</v>
      </c>
      <c r="C69" s="366">
        <v>143</v>
      </c>
      <c r="D69" s="366">
        <f>E69+F69+G69+H69+I69+J69</f>
        <v>38</v>
      </c>
      <c r="E69" s="366">
        <v>23</v>
      </c>
      <c r="F69" s="366"/>
      <c r="G69" s="366">
        <v>2</v>
      </c>
      <c r="H69" s="366">
        <v>3</v>
      </c>
      <c r="I69" s="366">
        <v>2</v>
      </c>
      <c r="J69" s="366">
        <v>8</v>
      </c>
      <c r="K69" s="366">
        <v>0</v>
      </c>
      <c r="L69" s="361"/>
      <c r="M69" s="366">
        <v>0</v>
      </c>
      <c r="N69" s="366">
        <v>0</v>
      </c>
      <c r="O69" s="363">
        <f>C69+D69+K69+L69+M69+N69</f>
        <v>181</v>
      </c>
    </row>
    <row r="70" spans="1:15" ht="12">
      <c r="A70" s="361"/>
      <c r="B70" s="367" t="s">
        <v>717</v>
      </c>
      <c r="C70" s="368">
        <v>0</v>
      </c>
      <c r="D70" s="368">
        <f>E70+F70+G70+H70+I70+J70</f>
        <v>0</v>
      </c>
      <c r="E70" s="368"/>
      <c r="F70" s="368"/>
      <c r="G70" s="368"/>
      <c r="H70" s="368"/>
      <c r="I70" s="368"/>
      <c r="J70" s="364"/>
      <c r="K70" s="368">
        <v>0</v>
      </c>
      <c r="L70" s="361"/>
      <c r="M70" s="368">
        <v>0</v>
      </c>
      <c r="N70" s="368">
        <v>0</v>
      </c>
      <c r="O70" s="369">
        <f>C70+D70+K70+L70+M70+N70</f>
        <v>0</v>
      </c>
    </row>
    <row r="71" spans="1:15" ht="12">
      <c r="A71" s="349"/>
      <c r="B71" s="349"/>
      <c r="C71" s="370"/>
      <c r="D71" s="370"/>
      <c r="E71" s="370"/>
      <c r="F71" s="370"/>
      <c r="G71" s="370"/>
      <c r="H71" s="370"/>
      <c r="I71" s="370"/>
      <c r="J71" s="370"/>
      <c r="K71" s="370"/>
      <c r="L71" s="349"/>
      <c r="M71" s="370"/>
      <c r="N71" s="370"/>
      <c r="O71" s="349"/>
    </row>
    <row r="72" spans="1:15" ht="12">
      <c r="A72" s="361">
        <v>2</v>
      </c>
      <c r="B72" s="362" t="s">
        <v>731</v>
      </c>
      <c r="C72" s="364">
        <f aca="true" t="shared" si="14" ref="C72:K72">C73+C74</f>
        <v>1996</v>
      </c>
      <c r="D72" s="364">
        <f t="shared" si="14"/>
        <v>321</v>
      </c>
      <c r="E72" s="363">
        <f t="shared" si="14"/>
        <v>253</v>
      </c>
      <c r="F72" s="363">
        <f t="shared" si="14"/>
        <v>30</v>
      </c>
      <c r="G72" s="363">
        <f t="shared" si="14"/>
        <v>2</v>
      </c>
      <c r="H72" s="363">
        <f t="shared" si="14"/>
        <v>5</v>
      </c>
      <c r="I72" s="363">
        <f t="shared" si="14"/>
        <v>1</v>
      </c>
      <c r="J72" s="363">
        <f t="shared" si="14"/>
        <v>30</v>
      </c>
      <c r="K72" s="364">
        <f t="shared" si="14"/>
        <v>5</v>
      </c>
      <c r="L72" s="361"/>
      <c r="M72" s="364">
        <f>M73+M74</f>
        <v>13.2</v>
      </c>
      <c r="N72" s="364">
        <f>N73+N74</f>
        <v>0</v>
      </c>
      <c r="O72" s="364">
        <f>O73+O74</f>
        <v>2269</v>
      </c>
    </row>
    <row r="73" spans="1:15" ht="12">
      <c r="A73" s="361"/>
      <c r="B73" s="365" t="s">
        <v>716</v>
      </c>
      <c r="C73" s="366">
        <v>1996</v>
      </c>
      <c r="D73" s="366">
        <f>E73+F73+G73+H73+I73+J73</f>
        <v>273</v>
      </c>
      <c r="E73" s="366">
        <v>235</v>
      </c>
      <c r="F73" s="366"/>
      <c r="G73" s="366">
        <v>2</v>
      </c>
      <c r="H73" s="366">
        <v>5</v>
      </c>
      <c r="I73" s="366">
        <v>1</v>
      </c>
      <c r="J73" s="366">
        <v>30</v>
      </c>
      <c r="K73" s="366">
        <v>0</v>
      </c>
      <c r="L73" s="361"/>
      <c r="M73" s="366">
        <v>0</v>
      </c>
      <c r="N73" s="366">
        <v>0</v>
      </c>
      <c r="O73" s="363">
        <f>C73+D73+K73+L73+M73+N73</f>
        <v>2269</v>
      </c>
    </row>
    <row r="74" spans="1:15" ht="12">
      <c r="A74" s="361"/>
      <c r="B74" s="367" t="s">
        <v>717</v>
      </c>
      <c r="C74" s="368">
        <v>0</v>
      </c>
      <c r="D74" s="368">
        <f>E74+F74+G74+H74+I74+J74</f>
        <v>48</v>
      </c>
      <c r="E74" s="368">
        <v>18</v>
      </c>
      <c r="F74" s="368">
        <v>30</v>
      </c>
      <c r="G74" s="368"/>
      <c r="H74" s="368"/>
      <c r="I74" s="368"/>
      <c r="J74" s="364"/>
      <c r="K74" s="368">
        <v>5</v>
      </c>
      <c r="L74" s="361"/>
      <c r="M74" s="368">
        <v>13.2</v>
      </c>
      <c r="N74" s="368">
        <v>0</v>
      </c>
      <c r="O74" s="369"/>
    </row>
    <row r="75" spans="1:15" ht="12">
      <c r="A75" s="349"/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  <c r="O75" s="349"/>
    </row>
    <row r="76" spans="1:15" ht="12">
      <c r="A76" s="361">
        <v>3</v>
      </c>
      <c r="B76" s="362" t="s">
        <v>732</v>
      </c>
      <c r="C76" s="364">
        <f>C77+C78</f>
        <v>1072</v>
      </c>
      <c r="D76" s="364">
        <f aca="true" t="shared" si="15" ref="D76:K76">D80+D81+D83+D84</f>
        <v>256</v>
      </c>
      <c r="E76" s="363">
        <f t="shared" si="15"/>
        <v>181</v>
      </c>
      <c r="F76" s="363">
        <f t="shared" si="15"/>
        <v>25</v>
      </c>
      <c r="G76" s="363">
        <f t="shared" si="15"/>
        <v>3</v>
      </c>
      <c r="H76" s="363">
        <f t="shared" si="15"/>
        <v>7</v>
      </c>
      <c r="I76" s="363">
        <f t="shared" si="15"/>
        <v>2.2</v>
      </c>
      <c r="J76" s="363">
        <f t="shared" si="15"/>
        <v>37.8</v>
      </c>
      <c r="K76" s="364">
        <f t="shared" si="15"/>
        <v>1</v>
      </c>
      <c r="L76" s="361"/>
      <c r="M76" s="364">
        <f>M80+M81+M83+M84</f>
        <v>9.24</v>
      </c>
      <c r="N76" s="364">
        <f>N80+N81+N83+N84</f>
        <v>0</v>
      </c>
      <c r="O76" s="364">
        <f>O77+O78</f>
        <v>1338.24</v>
      </c>
    </row>
    <row r="77" spans="1:15" ht="12">
      <c r="A77" s="361"/>
      <c r="B77" s="365" t="s">
        <v>716</v>
      </c>
      <c r="C77" s="366">
        <f aca="true" t="shared" si="16" ref="C77:N78">C80+C83</f>
        <v>1072</v>
      </c>
      <c r="D77" s="366">
        <f t="shared" si="16"/>
        <v>151</v>
      </c>
      <c r="E77" s="366">
        <f t="shared" si="16"/>
        <v>101</v>
      </c>
      <c r="F77" s="366">
        <f t="shared" si="16"/>
        <v>0</v>
      </c>
      <c r="G77" s="366">
        <f t="shared" si="16"/>
        <v>3</v>
      </c>
      <c r="H77" s="366">
        <f t="shared" si="16"/>
        <v>7</v>
      </c>
      <c r="I77" s="366">
        <f t="shared" si="16"/>
        <v>2.2</v>
      </c>
      <c r="J77" s="366">
        <f t="shared" si="16"/>
        <v>37.8</v>
      </c>
      <c r="K77" s="366">
        <f t="shared" si="16"/>
        <v>0</v>
      </c>
      <c r="L77" s="366">
        <f t="shared" si="16"/>
        <v>0</v>
      </c>
      <c r="M77" s="366">
        <f t="shared" si="16"/>
        <v>0</v>
      </c>
      <c r="N77" s="366">
        <f t="shared" si="16"/>
        <v>0</v>
      </c>
      <c r="O77" s="363">
        <f>C77+D77+K77+L77+M77+N77</f>
        <v>1223</v>
      </c>
    </row>
    <row r="78" spans="1:15" ht="12">
      <c r="A78" s="361"/>
      <c r="B78" s="367" t="s">
        <v>717</v>
      </c>
      <c r="C78" s="368">
        <f t="shared" si="16"/>
        <v>0</v>
      </c>
      <c r="D78" s="368">
        <f t="shared" si="16"/>
        <v>105</v>
      </c>
      <c r="E78" s="368">
        <f t="shared" si="16"/>
        <v>80</v>
      </c>
      <c r="F78" s="368">
        <f t="shared" si="16"/>
        <v>25</v>
      </c>
      <c r="G78" s="368">
        <f t="shared" si="16"/>
        <v>0</v>
      </c>
      <c r="H78" s="368">
        <f t="shared" si="16"/>
        <v>0</v>
      </c>
      <c r="I78" s="368">
        <f t="shared" si="16"/>
        <v>0</v>
      </c>
      <c r="J78" s="368">
        <f t="shared" si="16"/>
        <v>0</v>
      </c>
      <c r="K78" s="368">
        <f t="shared" si="16"/>
        <v>1</v>
      </c>
      <c r="L78" s="368">
        <f t="shared" si="16"/>
        <v>0</v>
      </c>
      <c r="M78" s="368">
        <f t="shared" si="16"/>
        <v>9.24</v>
      </c>
      <c r="N78" s="368">
        <f t="shared" si="16"/>
        <v>0</v>
      </c>
      <c r="O78" s="369">
        <f>C78+D78+K78+L78+M78+N78</f>
        <v>115.24</v>
      </c>
    </row>
    <row r="79" spans="1:15" ht="12">
      <c r="A79" s="361"/>
      <c r="B79" s="355" t="s">
        <v>728</v>
      </c>
      <c r="C79" s="363"/>
      <c r="D79" s="364"/>
      <c r="E79" s="363"/>
      <c r="F79" s="363"/>
      <c r="G79" s="363"/>
      <c r="H79" s="363"/>
      <c r="I79" s="363"/>
      <c r="J79" s="363"/>
      <c r="K79" s="364"/>
      <c r="L79" s="361"/>
      <c r="M79" s="364"/>
      <c r="N79" s="364"/>
      <c r="O79" s="361"/>
    </row>
    <row r="80" spans="1:15" ht="12">
      <c r="A80" s="361"/>
      <c r="B80" s="365" t="s">
        <v>716</v>
      </c>
      <c r="C80" s="366">
        <v>742</v>
      </c>
      <c r="D80" s="366">
        <f>E80+F80+G80+H80+I80+J80</f>
        <v>112</v>
      </c>
      <c r="E80" s="366">
        <v>79</v>
      </c>
      <c r="F80" s="366"/>
      <c r="G80" s="366">
        <v>1</v>
      </c>
      <c r="H80" s="366">
        <v>4</v>
      </c>
      <c r="I80" s="366">
        <v>1.2</v>
      </c>
      <c r="J80" s="366">
        <v>26.8</v>
      </c>
      <c r="K80" s="366"/>
      <c r="L80" s="361"/>
      <c r="M80" s="366">
        <v>0</v>
      </c>
      <c r="N80" s="366">
        <v>0</v>
      </c>
      <c r="O80" s="363">
        <f>C80+D80+K80+L80+M80+N80</f>
        <v>854</v>
      </c>
    </row>
    <row r="81" spans="1:15" ht="12">
      <c r="A81" s="361"/>
      <c r="B81" s="367" t="s">
        <v>717</v>
      </c>
      <c r="C81" s="368"/>
      <c r="D81" s="368">
        <f>E81+F81+G81+H81+I81+J81</f>
        <v>105</v>
      </c>
      <c r="E81" s="368">
        <v>80</v>
      </c>
      <c r="F81" s="368">
        <v>25</v>
      </c>
      <c r="G81" s="368"/>
      <c r="H81" s="368"/>
      <c r="I81" s="368"/>
      <c r="J81" s="364"/>
      <c r="K81" s="368">
        <v>1</v>
      </c>
      <c r="L81" s="361"/>
      <c r="M81" s="368">
        <v>9.24</v>
      </c>
      <c r="N81" s="368">
        <v>0</v>
      </c>
      <c r="O81" s="369">
        <f>C81+D81+K81+L81+M81+N81</f>
        <v>115.24</v>
      </c>
    </row>
    <row r="82" spans="1:15" ht="12">
      <c r="A82" s="361"/>
      <c r="B82" s="355" t="s">
        <v>729</v>
      </c>
      <c r="C82" s="361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</row>
    <row r="83" spans="1:15" ht="12">
      <c r="A83" s="361"/>
      <c r="B83" s="365" t="s">
        <v>716</v>
      </c>
      <c r="C83" s="366">
        <v>330</v>
      </c>
      <c r="D83" s="366">
        <f>E83+F83+G83+H83+I83+J83</f>
        <v>39</v>
      </c>
      <c r="E83" s="366">
        <v>22</v>
      </c>
      <c r="F83" s="366"/>
      <c r="G83" s="366">
        <v>2</v>
      </c>
      <c r="H83" s="366">
        <v>3</v>
      </c>
      <c r="I83" s="366">
        <v>1</v>
      </c>
      <c r="J83" s="366">
        <v>11</v>
      </c>
      <c r="K83" s="366">
        <v>0</v>
      </c>
      <c r="L83" s="361"/>
      <c r="M83" s="366">
        <v>0</v>
      </c>
      <c r="N83" s="366">
        <v>0</v>
      </c>
      <c r="O83" s="363">
        <f>C83+D83+K83+L83+M83+N83</f>
        <v>369</v>
      </c>
    </row>
    <row r="84" spans="1:15" ht="12">
      <c r="A84" s="361"/>
      <c r="B84" s="367" t="s">
        <v>717</v>
      </c>
      <c r="C84" s="368">
        <v>0</v>
      </c>
      <c r="D84" s="368">
        <f>E84+F84+G84+H84+I84+J84</f>
        <v>0</v>
      </c>
      <c r="E84" s="368"/>
      <c r="F84" s="368"/>
      <c r="G84" s="368"/>
      <c r="H84" s="368"/>
      <c r="I84" s="368"/>
      <c r="J84" s="364"/>
      <c r="K84" s="368">
        <v>0</v>
      </c>
      <c r="L84" s="361"/>
      <c r="M84" s="368">
        <v>0</v>
      </c>
      <c r="N84" s="368">
        <v>0</v>
      </c>
      <c r="O84" s="369">
        <f>C84+D84+K84+L84+M84+N84</f>
        <v>0</v>
      </c>
    </row>
    <row r="85" spans="1:15" ht="12">
      <c r="A85" s="349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</row>
    <row r="86" spans="1:15" ht="12">
      <c r="A86" s="361">
        <v>4</v>
      </c>
      <c r="B86" s="362" t="s">
        <v>733</v>
      </c>
      <c r="C86" s="364">
        <f aca="true" t="shared" si="17" ref="C86:K86">C87+C88</f>
        <v>1319</v>
      </c>
      <c r="D86" s="364">
        <f t="shared" si="17"/>
        <v>186</v>
      </c>
      <c r="E86" s="363">
        <f t="shared" si="17"/>
        <v>78</v>
      </c>
      <c r="F86" s="363">
        <f t="shared" si="17"/>
        <v>31</v>
      </c>
      <c r="G86" s="363">
        <f t="shared" si="17"/>
        <v>3</v>
      </c>
      <c r="H86" s="363">
        <f t="shared" si="17"/>
        <v>46</v>
      </c>
      <c r="I86" s="363">
        <f t="shared" si="17"/>
        <v>3</v>
      </c>
      <c r="J86" s="363">
        <f t="shared" si="17"/>
        <v>25</v>
      </c>
      <c r="K86" s="364">
        <f t="shared" si="17"/>
        <v>0</v>
      </c>
      <c r="L86" s="361"/>
      <c r="M86" s="364">
        <f>M87+M88</f>
        <v>12.6</v>
      </c>
      <c r="N86" s="364">
        <f>N87+N88</f>
        <v>0</v>
      </c>
      <c r="O86" s="364">
        <f>O87+O88</f>
        <v>1505</v>
      </c>
    </row>
    <row r="87" spans="1:15" ht="12">
      <c r="A87" s="361"/>
      <c r="B87" s="365" t="s">
        <v>716</v>
      </c>
      <c r="C87" s="366">
        <v>1319</v>
      </c>
      <c r="D87" s="366">
        <f>E87+F87+G87+H87+I87+J87</f>
        <v>186</v>
      </c>
      <c r="E87" s="366">
        <v>78</v>
      </c>
      <c r="F87" s="366">
        <v>31</v>
      </c>
      <c r="G87" s="366">
        <v>3</v>
      </c>
      <c r="H87" s="366">
        <v>46</v>
      </c>
      <c r="I87" s="366">
        <v>3</v>
      </c>
      <c r="J87" s="366">
        <v>25</v>
      </c>
      <c r="K87" s="366">
        <v>0</v>
      </c>
      <c r="L87" s="361"/>
      <c r="M87" s="366">
        <v>0</v>
      </c>
      <c r="N87" s="366">
        <v>0</v>
      </c>
      <c r="O87" s="363">
        <f>C87+D87+K87+L87+M87+N87</f>
        <v>1505</v>
      </c>
    </row>
    <row r="88" spans="1:15" ht="12">
      <c r="A88" s="361"/>
      <c r="B88" s="367" t="s">
        <v>717</v>
      </c>
      <c r="C88" s="368"/>
      <c r="D88" s="368">
        <f>E88+F88+G88+H88+I88+J88</f>
        <v>0</v>
      </c>
      <c r="E88" s="368"/>
      <c r="F88" s="368"/>
      <c r="G88" s="368"/>
      <c r="H88" s="368"/>
      <c r="I88" s="368"/>
      <c r="J88" s="364"/>
      <c r="K88" s="368">
        <v>0</v>
      </c>
      <c r="L88" s="361"/>
      <c r="M88" s="368">
        <v>12.6</v>
      </c>
      <c r="N88" s="368">
        <v>0</v>
      </c>
      <c r="O88" s="369"/>
    </row>
    <row r="89" spans="1:15" ht="12">
      <c r="A89" s="349"/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  <c r="O89" s="349"/>
    </row>
    <row r="90" spans="1:15" ht="12">
      <c r="A90" s="349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</row>
    <row r="91" spans="1:15" ht="12">
      <c r="A91" s="349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</row>
    <row r="92" spans="1:15" ht="12">
      <c r="A92" s="361">
        <v>2</v>
      </c>
      <c r="B92" s="362" t="s">
        <v>734</v>
      </c>
      <c r="C92" s="364">
        <f>C98+C99</f>
        <v>2768</v>
      </c>
      <c r="D92" s="364">
        <f aca="true" t="shared" si="18" ref="D92:K92">D98+D99+D101+D102</f>
        <v>442</v>
      </c>
      <c r="E92" s="363">
        <f t="shared" si="18"/>
        <v>340</v>
      </c>
      <c r="F92" s="363">
        <f t="shared" si="18"/>
        <v>20</v>
      </c>
      <c r="G92" s="363">
        <f t="shared" si="18"/>
        <v>4.5</v>
      </c>
      <c r="H92" s="363">
        <f t="shared" si="18"/>
        <v>6.5</v>
      </c>
      <c r="I92" s="363">
        <f t="shared" si="18"/>
        <v>5.5</v>
      </c>
      <c r="J92" s="363">
        <f t="shared" si="18"/>
        <v>65.5</v>
      </c>
      <c r="K92" s="364">
        <f t="shared" si="18"/>
        <v>15</v>
      </c>
      <c r="L92" s="361"/>
      <c r="M92" s="364">
        <f>M98+M99+M101+M102</f>
        <v>25.68</v>
      </c>
      <c r="N92" s="364">
        <f>N98+N99+N101+N102</f>
        <v>0</v>
      </c>
      <c r="O92" s="364">
        <f>O93+O94</f>
        <v>3550.68</v>
      </c>
    </row>
    <row r="93" spans="1:15" ht="12">
      <c r="A93" s="361"/>
      <c r="B93" s="365" t="s">
        <v>716</v>
      </c>
      <c r="C93" s="366">
        <f aca="true" t="shared" si="19" ref="C93:N94">C98+C101</f>
        <v>3068</v>
      </c>
      <c r="D93" s="366">
        <f t="shared" si="19"/>
        <v>440</v>
      </c>
      <c r="E93" s="366">
        <f t="shared" si="19"/>
        <v>340</v>
      </c>
      <c r="F93" s="366">
        <f t="shared" si="19"/>
        <v>18</v>
      </c>
      <c r="G93" s="366">
        <f t="shared" si="19"/>
        <v>4.5</v>
      </c>
      <c r="H93" s="366">
        <f t="shared" si="19"/>
        <v>6.5</v>
      </c>
      <c r="I93" s="366">
        <f t="shared" si="19"/>
        <v>5.5</v>
      </c>
      <c r="J93" s="366">
        <f t="shared" si="19"/>
        <v>65.5</v>
      </c>
      <c r="K93" s="366">
        <f t="shared" si="19"/>
        <v>0</v>
      </c>
      <c r="L93" s="366">
        <f t="shared" si="19"/>
        <v>0</v>
      </c>
      <c r="M93" s="366">
        <f t="shared" si="19"/>
        <v>0</v>
      </c>
      <c r="N93" s="366">
        <f t="shared" si="19"/>
        <v>0</v>
      </c>
      <c r="O93" s="363">
        <f>C93+D93+K93+L93+M93+N93</f>
        <v>3508</v>
      </c>
    </row>
    <row r="94" spans="1:15" ht="12">
      <c r="A94" s="361"/>
      <c r="B94" s="367" t="s">
        <v>717</v>
      </c>
      <c r="C94" s="368">
        <f t="shared" si="19"/>
        <v>0</v>
      </c>
      <c r="D94" s="368">
        <f t="shared" si="19"/>
        <v>2</v>
      </c>
      <c r="E94" s="368">
        <f t="shared" si="19"/>
        <v>0</v>
      </c>
      <c r="F94" s="368">
        <f t="shared" si="19"/>
        <v>2</v>
      </c>
      <c r="G94" s="368">
        <f t="shared" si="19"/>
        <v>0</v>
      </c>
      <c r="H94" s="368">
        <f t="shared" si="19"/>
        <v>0</v>
      </c>
      <c r="I94" s="368">
        <f t="shared" si="19"/>
        <v>0</v>
      </c>
      <c r="J94" s="368">
        <f t="shared" si="19"/>
        <v>0</v>
      </c>
      <c r="K94" s="368">
        <f t="shared" si="19"/>
        <v>15</v>
      </c>
      <c r="L94" s="368">
        <f t="shared" si="19"/>
        <v>0</v>
      </c>
      <c r="M94" s="368">
        <f t="shared" si="19"/>
        <v>25.68</v>
      </c>
      <c r="N94" s="368">
        <f t="shared" si="19"/>
        <v>0</v>
      </c>
      <c r="O94" s="369">
        <f>C94+D94+K94+L94+M94+N94</f>
        <v>42.68</v>
      </c>
    </row>
    <row r="95" spans="1:15" ht="12">
      <c r="A95" s="361"/>
      <c r="B95" s="367"/>
      <c r="C95" s="368"/>
      <c r="D95" s="368"/>
      <c r="E95" s="368"/>
      <c r="F95" s="368"/>
      <c r="G95" s="368"/>
      <c r="H95" s="368"/>
      <c r="I95" s="368"/>
      <c r="J95" s="368"/>
      <c r="K95" s="368"/>
      <c r="L95" s="368"/>
      <c r="M95" s="368"/>
      <c r="N95" s="368"/>
      <c r="O95" s="368"/>
    </row>
    <row r="96" spans="1:15" ht="12">
      <c r="A96" s="361"/>
      <c r="B96" s="367"/>
      <c r="C96" s="368"/>
      <c r="D96" s="368"/>
      <c r="E96" s="368"/>
      <c r="F96" s="368"/>
      <c r="G96" s="368"/>
      <c r="H96" s="368"/>
      <c r="I96" s="368"/>
      <c r="J96" s="368"/>
      <c r="K96" s="368"/>
      <c r="L96" s="368"/>
      <c r="M96" s="368"/>
      <c r="N96" s="368"/>
      <c r="O96" s="368"/>
    </row>
    <row r="97" spans="1:15" ht="12">
      <c r="A97" s="361"/>
      <c r="B97" s="355" t="s">
        <v>728</v>
      </c>
      <c r="C97" s="363"/>
      <c r="D97" s="364"/>
      <c r="E97" s="363"/>
      <c r="F97" s="363"/>
      <c r="G97" s="363"/>
      <c r="H97" s="363"/>
      <c r="I97" s="363"/>
      <c r="J97" s="363"/>
      <c r="K97" s="364"/>
      <c r="L97" s="361"/>
      <c r="M97" s="364"/>
      <c r="N97" s="364"/>
      <c r="O97" s="361"/>
    </row>
    <row r="98" spans="1:15" ht="12">
      <c r="A98" s="361"/>
      <c r="B98" s="365" t="s">
        <v>716</v>
      </c>
      <c r="C98" s="366">
        <v>2768</v>
      </c>
      <c r="D98" s="366">
        <f>E98+F98+G98+H98+I98+J98</f>
        <v>355</v>
      </c>
      <c r="E98" s="366">
        <v>281</v>
      </c>
      <c r="F98" s="366">
        <v>10</v>
      </c>
      <c r="G98" s="366">
        <v>3</v>
      </c>
      <c r="H98" s="366">
        <v>5.5</v>
      </c>
      <c r="I98" s="366">
        <v>3.5</v>
      </c>
      <c r="J98" s="366">
        <v>52</v>
      </c>
      <c r="K98" s="366"/>
      <c r="L98" s="361"/>
      <c r="M98" s="366">
        <v>0</v>
      </c>
      <c r="N98" s="366">
        <v>0</v>
      </c>
      <c r="O98" s="363">
        <f>C98+D98+K98+L98+M98+N98</f>
        <v>3123</v>
      </c>
    </row>
    <row r="99" spans="1:15" ht="12">
      <c r="A99" s="361"/>
      <c r="B99" s="367" t="s">
        <v>717</v>
      </c>
      <c r="C99" s="368"/>
      <c r="D99" s="368">
        <f>E99+F99+G99+H99+I99+J99</f>
        <v>0</v>
      </c>
      <c r="E99" s="368"/>
      <c r="F99" s="368"/>
      <c r="G99" s="368"/>
      <c r="H99" s="368"/>
      <c r="I99" s="368"/>
      <c r="J99" s="364"/>
      <c r="K99" s="368">
        <v>15</v>
      </c>
      <c r="L99" s="361"/>
      <c r="M99" s="368">
        <v>25.68</v>
      </c>
      <c r="N99" s="368">
        <v>0</v>
      </c>
      <c r="O99" s="369">
        <f>C99+D99+K99+L99+M99+N99</f>
        <v>40.68</v>
      </c>
    </row>
    <row r="100" spans="1:15" ht="12">
      <c r="A100" s="361"/>
      <c r="B100" s="355" t="s">
        <v>729</v>
      </c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</row>
    <row r="101" spans="1:15" ht="12">
      <c r="A101" s="361"/>
      <c r="B101" s="365" t="s">
        <v>716</v>
      </c>
      <c r="C101" s="366">
        <v>300</v>
      </c>
      <c r="D101" s="366">
        <f>E101+F101+G101+H101+I101+J101</f>
        <v>85</v>
      </c>
      <c r="E101" s="366">
        <v>59</v>
      </c>
      <c r="F101" s="366">
        <v>8</v>
      </c>
      <c r="G101" s="366">
        <v>1.5</v>
      </c>
      <c r="H101" s="366">
        <v>1</v>
      </c>
      <c r="I101" s="366">
        <v>2</v>
      </c>
      <c r="J101" s="366">
        <v>13.5</v>
      </c>
      <c r="K101" s="366">
        <v>0</v>
      </c>
      <c r="L101" s="361"/>
      <c r="M101" s="366">
        <v>0</v>
      </c>
      <c r="N101" s="366">
        <v>0</v>
      </c>
      <c r="O101" s="363">
        <f>C101+D101+K101+L101+M101+N101</f>
        <v>385</v>
      </c>
    </row>
    <row r="102" spans="1:15" ht="12">
      <c r="A102" s="361"/>
      <c r="B102" s="367" t="s">
        <v>717</v>
      </c>
      <c r="C102" s="368">
        <v>0</v>
      </c>
      <c r="D102" s="368">
        <f>E102+F102+G102+H102+I102+J102</f>
        <v>2</v>
      </c>
      <c r="E102" s="368"/>
      <c r="F102" s="368">
        <v>2</v>
      </c>
      <c r="G102" s="368"/>
      <c r="H102" s="368"/>
      <c r="I102" s="368"/>
      <c r="J102" s="364"/>
      <c r="K102" s="368">
        <v>0</v>
      </c>
      <c r="L102" s="361"/>
      <c r="M102" s="368">
        <v>0</v>
      </c>
      <c r="N102" s="368">
        <v>0</v>
      </c>
      <c r="O102" s="369">
        <f>C102+D102+K102+L102+M102+N102</f>
        <v>2</v>
      </c>
    </row>
    <row r="103" spans="1:15" ht="12">
      <c r="A103" s="349"/>
      <c r="B103" s="349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</row>
    <row r="104" spans="1:15" ht="12">
      <c r="A104" s="361">
        <v>2</v>
      </c>
      <c r="B104" s="362" t="s">
        <v>735</v>
      </c>
      <c r="C104" s="364">
        <f>C105+C106</f>
        <v>3051</v>
      </c>
      <c r="D104" s="364">
        <f aca="true" t="shared" si="20" ref="D104:K104">D108+D109+D111+D112</f>
        <v>423</v>
      </c>
      <c r="E104" s="363">
        <f t="shared" si="20"/>
        <v>180</v>
      </c>
      <c r="F104" s="363">
        <f t="shared" si="20"/>
        <v>65</v>
      </c>
      <c r="G104" s="363">
        <f t="shared" si="20"/>
        <v>7</v>
      </c>
      <c r="H104" s="363">
        <f t="shared" si="20"/>
        <v>70</v>
      </c>
      <c r="I104" s="363">
        <f t="shared" si="20"/>
        <v>1</v>
      </c>
      <c r="J104" s="363">
        <f t="shared" si="20"/>
        <v>100</v>
      </c>
      <c r="K104" s="364">
        <f t="shared" si="20"/>
        <v>1</v>
      </c>
      <c r="L104" s="361"/>
      <c r="M104" s="364">
        <f>M108+M109+M111+M112</f>
        <v>24.36</v>
      </c>
      <c r="N104" s="364">
        <f>N108+N109+N111+N112</f>
        <v>0</v>
      </c>
      <c r="O104" s="364">
        <f>O105+O106</f>
        <v>3499.36</v>
      </c>
    </row>
    <row r="105" spans="1:15" ht="12">
      <c r="A105" s="361"/>
      <c r="B105" s="365" t="s">
        <v>716</v>
      </c>
      <c r="C105" s="366">
        <f aca="true" t="shared" si="21" ref="C105:N106">C108+C111</f>
        <v>3051</v>
      </c>
      <c r="D105" s="366">
        <f t="shared" si="21"/>
        <v>394</v>
      </c>
      <c r="E105" s="366">
        <f t="shared" si="21"/>
        <v>156</v>
      </c>
      <c r="F105" s="366">
        <f t="shared" si="21"/>
        <v>60</v>
      </c>
      <c r="G105" s="366">
        <f t="shared" si="21"/>
        <v>7</v>
      </c>
      <c r="H105" s="366">
        <f t="shared" si="21"/>
        <v>70</v>
      </c>
      <c r="I105" s="366">
        <f t="shared" si="21"/>
        <v>1</v>
      </c>
      <c r="J105" s="366">
        <f t="shared" si="21"/>
        <v>100</v>
      </c>
      <c r="K105" s="366">
        <f t="shared" si="21"/>
        <v>0</v>
      </c>
      <c r="L105" s="366">
        <f t="shared" si="21"/>
        <v>0</v>
      </c>
      <c r="M105" s="366">
        <f t="shared" si="21"/>
        <v>0</v>
      </c>
      <c r="N105" s="366">
        <f t="shared" si="21"/>
        <v>0</v>
      </c>
      <c r="O105" s="363">
        <f>C105+D105+K105+L105+M105+N105</f>
        <v>3445</v>
      </c>
    </row>
    <row r="106" spans="1:15" ht="12">
      <c r="A106" s="361"/>
      <c r="B106" s="367" t="s">
        <v>717</v>
      </c>
      <c r="C106" s="368">
        <f t="shared" si="21"/>
        <v>0</v>
      </c>
      <c r="D106" s="368">
        <f t="shared" si="21"/>
        <v>29</v>
      </c>
      <c r="E106" s="368">
        <f t="shared" si="21"/>
        <v>24</v>
      </c>
      <c r="F106" s="368">
        <f t="shared" si="21"/>
        <v>5</v>
      </c>
      <c r="G106" s="368">
        <f t="shared" si="21"/>
        <v>0</v>
      </c>
      <c r="H106" s="368">
        <f t="shared" si="21"/>
        <v>0</v>
      </c>
      <c r="I106" s="368">
        <f t="shared" si="21"/>
        <v>0</v>
      </c>
      <c r="J106" s="368">
        <f t="shared" si="21"/>
        <v>0</v>
      </c>
      <c r="K106" s="368">
        <f t="shared" si="21"/>
        <v>1</v>
      </c>
      <c r="L106" s="368">
        <f t="shared" si="21"/>
        <v>0</v>
      </c>
      <c r="M106" s="368">
        <f t="shared" si="21"/>
        <v>24.36</v>
      </c>
      <c r="N106" s="368">
        <f t="shared" si="21"/>
        <v>0</v>
      </c>
      <c r="O106" s="369">
        <f>C106+D106+K106+L106+M106+N106</f>
        <v>54.36</v>
      </c>
    </row>
    <row r="107" spans="1:15" ht="12">
      <c r="A107" s="361"/>
      <c r="B107" s="355" t="s">
        <v>728</v>
      </c>
      <c r="C107" s="363"/>
      <c r="D107" s="364"/>
      <c r="E107" s="363"/>
      <c r="F107" s="363"/>
      <c r="G107" s="363"/>
      <c r="H107" s="363"/>
      <c r="I107" s="363"/>
      <c r="J107" s="363"/>
      <c r="K107" s="364"/>
      <c r="L107" s="361"/>
      <c r="M107" s="364"/>
      <c r="N107" s="364"/>
      <c r="O107" s="361"/>
    </row>
    <row r="108" spans="1:15" ht="12">
      <c r="A108" s="361"/>
      <c r="B108" s="365" t="s">
        <v>716</v>
      </c>
      <c r="C108" s="366">
        <v>2593</v>
      </c>
      <c r="D108" s="366">
        <f>E108+F108+G108+H108+I108+J108</f>
        <v>293</v>
      </c>
      <c r="E108" s="366">
        <v>92</v>
      </c>
      <c r="F108" s="366">
        <v>50</v>
      </c>
      <c r="G108" s="366">
        <v>7</v>
      </c>
      <c r="H108" s="366">
        <v>70</v>
      </c>
      <c r="I108" s="366">
        <v>1</v>
      </c>
      <c r="J108" s="366">
        <v>73</v>
      </c>
      <c r="K108" s="366"/>
      <c r="L108" s="361"/>
      <c r="M108" s="366">
        <v>0</v>
      </c>
      <c r="N108" s="366">
        <v>0</v>
      </c>
      <c r="O108" s="363">
        <f>C108+D108+K108+L108+M108+N108</f>
        <v>2886</v>
      </c>
    </row>
    <row r="109" spans="1:15" ht="12">
      <c r="A109" s="361"/>
      <c r="B109" s="367" t="s">
        <v>717</v>
      </c>
      <c r="C109" s="368"/>
      <c r="D109" s="368">
        <f>E109+F109+G109+H109+I109+J109</f>
        <v>24</v>
      </c>
      <c r="E109" s="368">
        <v>24</v>
      </c>
      <c r="F109" s="368"/>
      <c r="G109" s="368"/>
      <c r="H109" s="368"/>
      <c r="I109" s="368"/>
      <c r="J109" s="364"/>
      <c r="K109" s="368">
        <v>1</v>
      </c>
      <c r="L109" s="361"/>
      <c r="M109" s="368">
        <v>24.36</v>
      </c>
      <c r="N109" s="368">
        <v>0</v>
      </c>
      <c r="O109" s="369">
        <f>C109+D109+K109+L109+M109+N109</f>
        <v>49.36</v>
      </c>
    </row>
    <row r="110" spans="1:15" ht="12">
      <c r="A110" s="361"/>
      <c r="B110" s="355" t="s">
        <v>729</v>
      </c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1"/>
      <c r="N110" s="361"/>
      <c r="O110" s="361"/>
    </row>
    <row r="111" spans="1:15" ht="12">
      <c r="A111" s="361"/>
      <c r="B111" s="365" t="s">
        <v>716</v>
      </c>
      <c r="C111" s="366">
        <v>458</v>
      </c>
      <c r="D111" s="366">
        <f>E111+F111+G111+H111+I111+J111</f>
        <v>101</v>
      </c>
      <c r="E111" s="366">
        <v>64</v>
      </c>
      <c r="F111" s="366">
        <v>10</v>
      </c>
      <c r="G111" s="366"/>
      <c r="H111" s="366"/>
      <c r="I111" s="366"/>
      <c r="J111" s="366">
        <v>27</v>
      </c>
      <c r="K111" s="366">
        <v>0</v>
      </c>
      <c r="L111" s="361"/>
      <c r="M111" s="366">
        <v>0</v>
      </c>
      <c r="N111" s="366">
        <v>0</v>
      </c>
      <c r="O111" s="363">
        <f>C111+D111+K111+L111+M111+N111</f>
        <v>559</v>
      </c>
    </row>
    <row r="112" spans="1:15" ht="12">
      <c r="A112" s="361"/>
      <c r="B112" s="367" t="s">
        <v>717</v>
      </c>
      <c r="C112" s="368"/>
      <c r="D112" s="368">
        <f>E112+F112+G112+H112+I112+J112</f>
        <v>5</v>
      </c>
      <c r="E112" s="368"/>
      <c r="F112" s="368">
        <v>5</v>
      </c>
      <c r="G112" s="368"/>
      <c r="H112" s="368"/>
      <c r="I112" s="368"/>
      <c r="J112" s="364"/>
      <c r="K112" s="368">
        <v>0</v>
      </c>
      <c r="L112" s="361"/>
      <c r="M112" s="368">
        <v>0</v>
      </c>
      <c r="N112" s="368">
        <v>0</v>
      </c>
      <c r="O112" s="369">
        <f>C112+D112+K112+L112+M112+N112</f>
        <v>5</v>
      </c>
    </row>
    <row r="113" spans="1:15" ht="12">
      <c r="A113" s="349"/>
      <c r="B113" s="349"/>
      <c r="C113" s="349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</row>
    <row r="114" spans="1:15" ht="12">
      <c r="A114" s="349"/>
      <c r="B114" s="349"/>
      <c r="C114" s="349"/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</row>
    <row r="115" spans="1:15" ht="12">
      <c r="A115" s="371" t="s">
        <v>702</v>
      </c>
      <c r="B115" s="371" t="s">
        <v>703</v>
      </c>
      <c r="C115" s="354" t="s">
        <v>704</v>
      </c>
      <c r="D115" s="353" t="s">
        <v>705</v>
      </c>
      <c r="E115" s="353"/>
      <c r="F115" s="353"/>
      <c r="G115" s="353"/>
      <c r="H115" s="353"/>
      <c r="I115" s="353"/>
      <c r="J115" s="353"/>
      <c r="K115" s="353" t="s">
        <v>96</v>
      </c>
      <c r="L115" s="353"/>
      <c r="M115" s="354" t="s">
        <v>706</v>
      </c>
      <c r="N115" s="355" t="s">
        <v>707</v>
      </c>
      <c r="O115" s="355" t="s">
        <v>18</v>
      </c>
    </row>
    <row r="116" spans="1:15" ht="45">
      <c r="A116" s="361"/>
      <c r="B116" s="361"/>
      <c r="C116" s="372" t="s">
        <v>724</v>
      </c>
      <c r="D116" s="373"/>
      <c r="E116" s="374" t="s">
        <v>709</v>
      </c>
      <c r="F116" s="372" t="s">
        <v>710</v>
      </c>
      <c r="G116" s="359" t="s">
        <v>711</v>
      </c>
      <c r="H116" s="372" t="s">
        <v>712</v>
      </c>
      <c r="I116" s="372" t="s">
        <v>713</v>
      </c>
      <c r="J116" s="372" t="s">
        <v>147</v>
      </c>
      <c r="K116" s="372" t="s">
        <v>714</v>
      </c>
      <c r="L116" s="372" t="s">
        <v>145</v>
      </c>
      <c r="M116" s="375"/>
      <c r="N116" s="373"/>
      <c r="O116" s="361"/>
    </row>
    <row r="117" spans="1:15" ht="12">
      <c r="A117" s="361" t="s">
        <v>149</v>
      </c>
      <c r="B117" s="355" t="s">
        <v>736</v>
      </c>
      <c r="C117" s="364">
        <f aca="true" t="shared" si="22" ref="C117:O117">C118+C119</f>
        <v>16849</v>
      </c>
      <c r="D117" s="364">
        <f t="shared" si="22"/>
        <v>2831</v>
      </c>
      <c r="E117" s="363">
        <f t="shared" si="22"/>
        <v>1692</v>
      </c>
      <c r="F117" s="363">
        <f t="shared" si="22"/>
        <v>221</v>
      </c>
      <c r="G117" s="363">
        <f t="shared" si="22"/>
        <v>29.5</v>
      </c>
      <c r="H117" s="363">
        <f t="shared" si="22"/>
        <v>177.5</v>
      </c>
      <c r="I117" s="363">
        <f t="shared" si="22"/>
        <v>24.7</v>
      </c>
      <c r="J117" s="363">
        <f t="shared" si="22"/>
        <v>686.3</v>
      </c>
      <c r="K117" s="364">
        <f t="shared" si="22"/>
        <v>41</v>
      </c>
      <c r="L117" s="364">
        <f t="shared" si="22"/>
        <v>0</v>
      </c>
      <c r="M117" s="364">
        <f t="shared" si="22"/>
        <v>130.56</v>
      </c>
      <c r="N117" s="364">
        <f t="shared" si="22"/>
        <v>0</v>
      </c>
      <c r="O117" s="364">
        <f t="shared" si="22"/>
        <v>19772.76</v>
      </c>
    </row>
    <row r="118" spans="1:15" ht="12">
      <c r="A118" s="361"/>
      <c r="B118" s="365" t="s">
        <v>716</v>
      </c>
      <c r="C118" s="366">
        <f aca="true" t="shared" si="23" ref="C118:O119">C49+C73+C87+C53+C63+C77+C93+C105</f>
        <v>16849</v>
      </c>
      <c r="D118" s="366">
        <f t="shared" si="23"/>
        <v>2318</v>
      </c>
      <c r="E118" s="366">
        <f t="shared" si="23"/>
        <v>1539</v>
      </c>
      <c r="F118" s="366">
        <f t="shared" si="23"/>
        <v>136</v>
      </c>
      <c r="G118" s="366">
        <f t="shared" si="23"/>
        <v>29.5</v>
      </c>
      <c r="H118" s="366">
        <f t="shared" si="23"/>
        <v>177.5</v>
      </c>
      <c r="I118" s="366">
        <f t="shared" si="23"/>
        <v>24.7</v>
      </c>
      <c r="J118" s="366">
        <f t="shared" si="23"/>
        <v>411.3</v>
      </c>
      <c r="K118" s="366">
        <f t="shared" si="23"/>
        <v>0</v>
      </c>
      <c r="L118" s="366">
        <f t="shared" si="23"/>
        <v>0</v>
      </c>
      <c r="M118" s="366">
        <f t="shared" si="23"/>
        <v>0</v>
      </c>
      <c r="N118" s="366">
        <f t="shared" si="23"/>
        <v>0</v>
      </c>
      <c r="O118" s="366">
        <f t="shared" si="23"/>
        <v>19167</v>
      </c>
    </row>
    <row r="119" spans="1:15" ht="12">
      <c r="A119" s="361"/>
      <c r="B119" s="367" t="s">
        <v>717</v>
      </c>
      <c r="C119" s="366">
        <f t="shared" si="23"/>
        <v>0</v>
      </c>
      <c r="D119" s="366">
        <f t="shared" si="23"/>
        <v>513</v>
      </c>
      <c r="E119" s="366">
        <f t="shared" si="23"/>
        <v>153</v>
      </c>
      <c r="F119" s="366">
        <f t="shared" si="23"/>
        <v>85</v>
      </c>
      <c r="G119" s="366">
        <f t="shared" si="23"/>
        <v>0</v>
      </c>
      <c r="H119" s="366">
        <f t="shared" si="23"/>
        <v>0</v>
      </c>
      <c r="I119" s="366">
        <f t="shared" si="23"/>
        <v>0</v>
      </c>
      <c r="J119" s="366">
        <f t="shared" si="23"/>
        <v>275</v>
      </c>
      <c r="K119" s="366">
        <f t="shared" si="23"/>
        <v>41</v>
      </c>
      <c r="L119" s="366">
        <f t="shared" si="23"/>
        <v>0</v>
      </c>
      <c r="M119" s="366">
        <f t="shared" si="23"/>
        <v>130.56</v>
      </c>
      <c r="N119" s="366">
        <f t="shared" si="23"/>
        <v>0</v>
      </c>
      <c r="O119" s="376">
        <f t="shared" si="23"/>
        <v>605.76</v>
      </c>
    </row>
    <row r="120" spans="1:15" ht="12">
      <c r="A120" s="349"/>
      <c r="B120" s="349"/>
      <c r="C120" s="349"/>
      <c r="D120" s="349"/>
      <c r="E120" s="349"/>
      <c r="F120" s="349"/>
      <c r="G120" s="349"/>
      <c r="H120" s="349"/>
      <c r="I120" s="349"/>
      <c r="J120" s="349"/>
      <c r="K120" s="349"/>
      <c r="L120" s="349"/>
      <c r="M120" s="349"/>
      <c r="N120" s="349"/>
      <c r="O120" s="349"/>
    </row>
    <row r="121" spans="1:15" ht="12">
      <c r="A121" s="371" t="s">
        <v>702</v>
      </c>
      <c r="B121" s="371" t="s">
        <v>703</v>
      </c>
      <c r="C121" s="354" t="s">
        <v>704</v>
      </c>
      <c r="D121" s="353" t="s">
        <v>705</v>
      </c>
      <c r="E121" s="353"/>
      <c r="F121" s="353"/>
      <c r="G121" s="353"/>
      <c r="H121" s="353"/>
      <c r="I121" s="353"/>
      <c r="J121" s="353"/>
      <c r="K121" s="353" t="s">
        <v>96</v>
      </c>
      <c r="L121" s="353"/>
      <c r="M121" s="354" t="s">
        <v>706</v>
      </c>
      <c r="N121" s="355" t="s">
        <v>707</v>
      </c>
      <c r="O121" s="355" t="s">
        <v>18</v>
      </c>
    </row>
    <row r="122" spans="1:15" ht="45">
      <c r="A122" s="361"/>
      <c r="B122" s="361"/>
      <c r="C122" s="372" t="s">
        <v>724</v>
      </c>
      <c r="D122" s="373"/>
      <c r="E122" s="374" t="s">
        <v>709</v>
      </c>
      <c r="F122" s="372" t="s">
        <v>710</v>
      </c>
      <c r="G122" s="359" t="s">
        <v>711</v>
      </c>
      <c r="H122" s="372" t="s">
        <v>712</v>
      </c>
      <c r="I122" s="372" t="s">
        <v>713</v>
      </c>
      <c r="J122" s="372" t="s">
        <v>147</v>
      </c>
      <c r="K122" s="372" t="s">
        <v>714</v>
      </c>
      <c r="L122" s="372" t="s">
        <v>145</v>
      </c>
      <c r="M122" s="375"/>
      <c r="N122" s="373"/>
      <c r="O122" s="361"/>
    </row>
    <row r="123" spans="1:15" ht="12">
      <c r="A123" s="361" t="s">
        <v>150</v>
      </c>
      <c r="B123" s="362" t="s">
        <v>737</v>
      </c>
      <c r="C123" s="364">
        <f aca="true" t="shared" si="24" ref="C123:K123">C124+C125</f>
        <v>699</v>
      </c>
      <c r="D123" s="364">
        <f t="shared" si="24"/>
        <v>97</v>
      </c>
      <c r="E123" s="363">
        <f t="shared" si="24"/>
        <v>22</v>
      </c>
      <c r="F123" s="363">
        <f t="shared" si="24"/>
        <v>30</v>
      </c>
      <c r="G123" s="363">
        <f t="shared" si="24"/>
        <v>3</v>
      </c>
      <c r="H123" s="363">
        <f t="shared" si="24"/>
        <v>6</v>
      </c>
      <c r="I123" s="363">
        <f t="shared" si="24"/>
        <v>13</v>
      </c>
      <c r="J123" s="363">
        <f t="shared" si="24"/>
        <v>23</v>
      </c>
      <c r="K123" s="364">
        <f t="shared" si="24"/>
        <v>0</v>
      </c>
      <c r="L123" s="361"/>
      <c r="M123" s="364">
        <f>M124+M125</f>
        <v>0</v>
      </c>
      <c r="N123" s="364">
        <f>N124+N125</f>
        <v>0</v>
      </c>
      <c r="O123" s="364">
        <f>O124+O125</f>
        <v>826</v>
      </c>
    </row>
    <row r="124" spans="1:15" ht="12">
      <c r="A124" s="361"/>
      <c r="B124" s="365" t="s">
        <v>716</v>
      </c>
      <c r="C124" s="366">
        <v>699</v>
      </c>
      <c r="D124" s="366">
        <f>E124+F124+G124+H124+I124+J124</f>
        <v>67</v>
      </c>
      <c r="E124" s="366">
        <v>22</v>
      </c>
      <c r="F124" s="366"/>
      <c r="G124" s="366">
        <v>3</v>
      </c>
      <c r="H124" s="366">
        <v>6</v>
      </c>
      <c r="I124" s="366">
        <v>13</v>
      </c>
      <c r="J124" s="366">
        <v>23</v>
      </c>
      <c r="K124" s="366">
        <v>0</v>
      </c>
      <c r="L124" s="361"/>
      <c r="M124" s="366">
        <v>0</v>
      </c>
      <c r="N124" s="366">
        <v>0</v>
      </c>
      <c r="O124" s="363">
        <f>C124+D124+K124+L124+M124+N124</f>
        <v>766</v>
      </c>
    </row>
    <row r="125" spans="1:15" ht="12">
      <c r="A125" s="361"/>
      <c r="B125" s="367" t="s">
        <v>717</v>
      </c>
      <c r="C125" s="368">
        <v>0</v>
      </c>
      <c r="D125" s="368">
        <f>E125+F125+G125+H125+I125+J125</f>
        <v>30</v>
      </c>
      <c r="E125" s="368">
        <v>0</v>
      </c>
      <c r="F125" s="368">
        <v>30</v>
      </c>
      <c r="G125" s="368">
        <v>0</v>
      </c>
      <c r="H125" s="368">
        <v>0</v>
      </c>
      <c r="I125" s="368">
        <v>0</v>
      </c>
      <c r="J125" s="364">
        <v>0</v>
      </c>
      <c r="K125" s="368">
        <v>0</v>
      </c>
      <c r="L125" s="361"/>
      <c r="M125" s="368">
        <v>0</v>
      </c>
      <c r="N125" s="368">
        <v>0</v>
      </c>
      <c r="O125" s="368">
        <f>C125+D125+E125+F125+G125+H125+I125+J125+K125+M125+N125</f>
        <v>60</v>
      </c>
    </row>
    <row r="126" spans="1:15" ht="12">
      <c r="A126" s="377"/>
      <c r="B126" s="378"/>
      <c r="C126" s="380"/>
      <c r="D126" s="380"/>
      <c r="E126" s="380"/>
      <c r="F126" s="380"/>
      <c r="G126" s="380"/>
      <c r="H126" s="380"/>
      <c r="I126" s="380"/>
      <c r="J126" s="381"/>
      <c r="K126" s="380"/>
      <c r="L126" s="377"/>
      <c r="M126" s="380"/>
      <c r="N126" s="380"/>
      <c r="O126" s="380"/>
    </row>
    <row r="127" spans="1:15" ht="12">
      <c r="A127" s="371" t="s">
        <v>702</v>
      </c>
      <c r="B127" s="371" t="s">
        <v>703</v>
      </c>
      <c r="C127" s="354" t="s">
        <v>704</v>
      </c>
      <c r="D127" s="353" t="s">
        <v>705</v>
      </c>
      <c r="E127" s="353"/>
      <c r="F127" s="353"/>
      <c r="G127" s="353"/>
      <c r="H127" s="353"/>
      <c r="I127" s="353"/>
      <c r="J127" s="353"/>
      <c r="K127" s="353" t="s">
        <v>96</v>
      </c>
      <c r="L127" s="353"/>
      <c r="M127" s="354" t="s">
        <v>706</v>
      </c>
      <c r="N127" s="355" t="s">
        <v>707</v>
      </c>
      <c r="O127" s="355" t="s">
        <v>18</v>
      </c>
    </row>
    <row r="128" spans="1:15" ht="45">
      <c r="A128" s="361"/>
      <c r="B128" s="361"/>
      <c r="C128" s="372" t="s">
        <v>724</v>
      </c>
      <c r="D128" s="373"/>
      <c r="E128" s="374" t="s">
        <v>709</v>
      </c>
      <c r="F128" s="372" t="s">
        <v>710</v>
      </c>
      <c r="G128" s="359" t="s">
        <v>711</v>
      </c>
      <c r="H128" s="372" t="s">
        <v>712</v>
      </c>
      <c r="I128" s="372" t="s">
        <v>713</v>
      </c>
      <c r="J128" s="372" t="s">
        <v>147</v>
      </c>
      <c r="K128" s="372" t="s">
        <v>714</v>
      </c>
      <c r="L128" s="372" t="s">
        <v>145</v>
      </c>
      <c r="M128" s="375"/>
      <c r="N128" s="373"/>
      <c r="O128" s="361"/>
    </row>
    <row r="129" spans="1:15" ht="12">
      <c r="A129" s="361">
        <v>1</v>
      </c>
      <c r="B129" s="362" t="s">
        <v>738</v>
      </c>
      <c r="C129" s="369">
        <f aca="true" t="shared" si="25" ref="C129:K129">C130+C131</f>
        <v>2998</v>
      </c>
      <c r="D129" s="364">
        <f t="shared" si="25"/>
        <v>1064</v>
      </c>
      <c r="E129" s="363">
        <f t="shared" si="25"/>
        <v>984</v>
      </c>
      <c r="F129" s="363">
        <f t="shared" si="25"/>
        <v>15</v>
      </c>
      <c r="G129" s="363">
        <f t="shared" si="25"/>
        <v>5</v>
      </c>
      <c r="H129" s="363">
        <f t="shared" si="25"/>
        <v>0</v>
      </c>
      <c r="I129" s="363">
        <f t="shared" si="25"/>
        <v>3</v>
      </c>
      <c r="J129" s="363">
        <f t="shared" si="25"/>
        <v>57</v>
      </c>
      <c r="K129" s="364">
        <f t="shared" si="25"/>
        <v>7</v>
      </c>
      <c r="L129" s="361"/>
      <c r="M129" s="364">
        <f>M130+M131</f>
        <v>17.64</v>
      </c>
      <c r="N129" s="364">
        <f>N130+N131</f>
        <v>0</v>
      </c>
      <c r="O129" s="364">
        <f>O130+O131</f>
        <v>4086.64</v>
      </c>
    </row>
    <row r="130" spans="1:15" ht="12">
      <c r="A130" s="361"/>
      <c r="B130" s="365" t="s">
        <v>716</v>
      </c>
      <c r="C130" s="366">
        <v>2998</v>
      </c>
      <c r="D130" s="366">
        <f>E130+F130+G130+H130+I130+J130</f>
        <v>379</v>
      </c>
      <c r="E130" s="366">
        <v>314</v>
      </c>
      <c r="F130" s="366"/>
      <c r="G130" s="366">
        <v>5</v>
      </c>
      <c r="H130" s="366"/>
      <c r="I130" s="366">
        <v>3</v>
      </c>
      <c r="J130" s="366">
        <v>57</v>
      </c>
      <c r="K130" s="366"/>
      <c r="L130" s="361"/>
      <c r="M130" s="366">
        <v>0</v>
      </c>
      <c r="N130" s="366">
        <v>0</v>
      </c>
      <c r="O130" s="363">
        <f>C130+D130+K130+L130+M130+N130</f>
        <v>3377</v>
      </c>
    </row>
    <row r="131" spans="1:15" ht="12">
      <c r="A131" s="361"/>
      <c r="B131" s="367" t="s">
        <v>717</v>
      </c>
      <c r="C131" s="368"/>
      <c r="D131" s="368">
        <f>E131+F131+G131+H131+I131+J131</f>
        <v>685</v>
      </c>
      <c r="E131" s="368">
        <v>670</v>
      </c>
      <c r="F131" s="368">
        <v>15</v>
      </c>
      <c r="G131" s="368"/>
      <c r="H131" s="368"/>
      <c r="I131" s="368"/>
      <c r="J131" s="364"/>
      <c r="K131" s="368">
        <v>7</v>
      </c>
      <c r="L131" s="361"/>
      <c r="M131" s="368">
        <v>17.64</v>
      </c>
      <c r="N131" s="368">
        <v>0</v>
      </c>
      <c r="O131" s="369">
        <f>C131+D131+K131+L131+M131+N131</f>
        <v>709.64</v>
      </c>
    </row>
    <row r="132" spans="1:15" ht="12">
      <c r="A132" s="349"/>
      <c r="B132" s="349"/>
      <c r="C132" s="370"/>
      <c r="D132" s="370"/>
      <c r="E132" s="370"/>
      <c r="F132" s="370"/>
      <c r="G132" s="370"/>
      <c r="H132" s="370"/>
      <c r="I132" s="370"/>
      <c r="J132" s="370"/>
      <c r="K132" s="370"/>
      <c r="L132" s="349"/>
      <c r="M132" s="370"/>
      <c r="N132" s="370"/>
      <c r="O132" s="349"/>
    </row>
    <row r="133" spans="1:15" ht="12">
      <c r="A133" s="361">
        <v>2</v>
      </c>
      <c r="B133" s="362" t="s">
        <v>739</v>
      </c>
      <c r="C133" s="369">
        <f aca="true" t="shared" si="26" ref="C133:K133">C134+C135</f>
        <v>1844</v>
      </c>
      <c r="D133" s="364">
        <f t="shared" si="26"/>
        <v>603</v>
      </c>
      <c r="E133" s="363">
        <f t="shared" si="26"/>
        <v>500</v>
      </c>
      <c r="F133" s="363">
        <f t="shared" si="26"/>
        <v>30</v>
      </c>
      <c r="G133" s="363">
        <f t="shared" si="26"/>
        <v>4</v>
      </c>
      <c r="H133" s="363">
        <f t="shared" si="26"/>
        <v>0</v>
      </c>
      <c r="I133" s="363">
        <f t="shared" si="26"/>
        <v>0.5</v>
      </c>
      <c r="J133" s="363">
        <f t="shared" si="26"/>
        <v>68.5</v>
      </c>
      <c r="K133" s="364">
        <f t="shared" si="26"/>
        <v>3</v>
      </c>
      <c r="L133" s="361"/>
      <c r="M133" s="364">
        <f>M134+M135</f>
        <v>12.12</v>
      </c>
      <c r="N133" s="364">
        <f>N134+N135</f>
        <v>0</v>
      </c>
      <c r="O133" s="364">
        <f>O134+O135</f>
        <v>2462.12</v>
      </c>
    </row>
    <row r="134" spans="1:15" ht="12">
      <c r="A134" s="361"/>
      <c r="B134" s="365" t="s">
        <v>716</v>
      </c>
      <c r="C134" s="366">
        <v>1844</v>
      </c>
      <c r="D134" s="366">
        <f>E134+F134+G134+H134+I134+J134</f>
        <v>274</v>
      </c>
      <c r="E134" s="366">
        <v>201</v>
      </c>
      <c r="F134" s="366"/>
      <c r="G134" s="366">
        <v>4</v>
      </c>
      <c r="H134" s="366"/>
      <c r="I134" s="366">
        <v>0.5</v>
      </c>
      <c r="J134" s="366">
        <v>68.5</v>
      </c>
      <c r="K134" s="366"/>
      <c r="L134" s="361"/>
      <c r="M134" s="366">
        <v>0</v>
      </c>
      <c r="N134" s="366">
        <v>0</v>
      </c>
      <c r="O134" s="363">
        <f>C134+D134+K134+L134+M134+N134</f>
        <v>2118</v>
      </c>
    </row>
    <row r="135" spans="1:15" ht="12">
      <c r="A135" s="361"/>
      <c r="B135" s="367" t="s">
        <v>717</v>
      </c>
      <c r="C135" s="368"/>
      <c r="D135" s="368">
        <f>E135+F135+G135+H135+I135+J135</f>
        <v>329</v>
      </c>
      <c r="E135" s="368">
        <v>299</v>
      </c>
      <c r="F135" s="368">
        <v>30</v>
      </c>
      <c r="G135" s="368"/>
      <c r="H135" s="368"/>
      <c r="I135" s="368"/>
      <c r="J135" s="364"/>
      <c r="K135" s="368">
        <v>3</v>
      </c>
      <c r="L135" s="361"/>
      <c r="M135" s="368">
        <v>12.12</v>
      </c>
      <c r="N135" s="368">
        <v>0</v>
      </c>
      <c r="O135" s="369">
        <f>C135+D135+K135+L135+M135+N135</f>
        <v>344.12</v>
      </c>
    </row>
    <row r="136" spans="1:15" ht="12">
      <c r="A136" s="349"/>
      <c r="B136" s="349"/>
      <c r="C136" s="349"/>
      <c r="D136" s="349"/>
      <c r="E136" s="349"/>
      <c r="F136" s="349"/>
      <c r="G136" s="349"/>
      <c r="H136" s="349"/>
      <c r="I136" s="349"/>
      <c r="J136" s="349"/>
      <c r="K136" s="349"/>
      <c r="L136" s="349"/>
      <c r="M136" s="349"/>
      <c r="N136" s="349"/>
      <c r="O136" s="349"/>
    </row>
    <row r="137" spans="1:15" ht="12">
      <c r="A137" s="361">
        <v>3</v>
      </c>
      <c r="B137" s="362" t="s">
        <v>740</v>
      </c>
      <c r="C137" s="369">
        <f>C141+C142</f>
        <v>605</v>
      </c>
      <c r="D137" s="364">
        <f aca="true" t="shared" si="27" ref="D137:K137">D141+D142+D144+D145</f>
        <v>282</v>
      </c>
      <c r="E137" s="363">
        <f t="shared" si="27"/>
        <v>199</v>
      </c>
      <c r="F137" s="363">
        <f t="shared" si="27"/>
        <v>15</v>
      </c>
      <c r="G137" s="363">
        <f t="shared" si="27"/>
        <v>0.5</v>
      </c>
      <c r="H137" s="363">
        <f t="shared" si="27"/>
        <v>8</v>
      </c>
      <c r="I137" s="363">
        <f t="shared" si="27"/>
        <v>1.5</v>
      </c>
      <c r="J137" s="363">
        <f t="shared" si="27"/>
        <v>58</v>
      </c>
      <c r="K137" s="364">
        <f t="shared" si="27"/>
        <v>0</v>
      </c>
      <c r="L137" s="361"/>
      <c r="M137" s="364">
        <f>M141+M142+M144+M145</f>
        <v>4.8</v>
      </c>
      <c r="N137" s="364">
        <f>N141+N142+N144+N145</f>
        <v>0</v>
      </c>
      <c r="O137" s="364">
        <f>O138+O139</f>
        <v>1386.8</v>
      </c>
    </row>
    <row r="138" spans="1:15" ht="12">
      <c r="A138" s="361"/>
      <c r="B138" s="365" t="s">
        <v>716</v>
      </c>
      <c r="C138" s="366">
        <f aca="true" t="shared" si="28" ref="C138:N139">C141+C144</f>
        <v>1100</v>
      </c>
      <c r="D138" s="366">
        <f t="shared" si="28"/>
        <v>120</v>
      </c>
      <c r="E138" s="366">
        <f t="shared" si="28"/>
        <v>52</v>
      </c>
      <c r="F138" s="366">
        <f t="shared" si="28"/>
        <v>0</v>
      </c>
      <c r="G138" s="366">
        <f t="shared" si="28"/>
        <v>0.5</v>
      </c>
      <c r="H138" s="366">
        <f t="shared" si="28"/>
        <v>8</v>
      </c>
      <c r="I138" s="366">
        <f t="shared" si="28"/>
        <v>1.5</v>
      </c>
      <c r="J138" s="366">
        <f t="shared" si="28"/>
        <v>58</v>
      </c>
      <c r="K138" s="366">
        <f t="shared" si="28"/>
        <v>0</v>
      </c>
      <c r="L138" s="366">
        <f t="shared" si="28"/>
        <v>0</v>
      </c>
      <c r="M138" s="366">
        <f t="shared" si="28"/>
        <v>0</v>
      </c>
      <c r="N138" s="366">
        <f t="shared" si="28"/>
        <v>0</v>
      </c>
      <c r="O138" s="363">
        <f>C138+D138+K138+L138+M138+N138</f>
        <v>1220</v>
      </c>
    </row>
    <row r="139" spans="1:15" ht="12">
      <c r="A139" s="361"/>
      <c r="B139" s="367" t="s">
        <v>717</v>
      </c>
      <c r="C139" s="368">
        <f t="shared" si="28"/>
        <v>0</v>
      </c>
      <c r="D139" s="368">
        <f t="shared" si="28"/>
        <v>162</v>
      </c>
      <c r="E139" s="368">
        <f t="shared" si="28"/>
        <v>147</v>
      </c>
      <c r="F139" s="368">
        <f t="shared" si="28"/>
        <v>15</v>
      </c>
      <c r="G139" s="368">
        <f t="shared" si="28"/>
        <v>0</v>
      </c>
      <c r="H139" s="368">
        <f t="shared" si="28"/>
        <v>0</v>
      </c>
      <c r="I139" s="368">
        <f t="shared" si="28"/>
        <v>0</v>
      </c>
      <c r="J139" s="368">
        <f t="shared" si="28"/>
        <v>0</v>
      </c>
      <c r="K139" s="368">
        <f t="shared" si="28"/>
        <v>0</v>
      </c>
      <c r="L139" s="368">
        <f t="shared" si="28"/>
        <v>0</v>
      </c>
      <c r="M139" s="368">
        <f t="shared" si="28"/>
        <v>4.8</v>
      </c>
      <c r="N139" s="368">
        <f t="shared" si="28"/>
        <v>0</v>
      </c>
      <c r="O139" s="369">
        <f>C139+D139+K139+L139+M139+N139</f>
        <v>166.8</v>
      </c>
    </row>
    <row r="140" spans="1:15" ht="12">
      <c r="A140" s="361"/>
      <c r="B140" s="355" t="s">
        <v>741</v>
      </c>
      <c r="C140" s="363"/>
      <c r="D140" s="364"/>
      <c r="E140" s="363"/>
      <c r="F140" s="363"/>
      <c r="G140" s="363"/>
      <c r="H140" s="363"/>
      <c r="I140" s="363"/>
      <c r="J140" s="363"/>
      <c r="K140" s="364"/>
      <c r="L140" s="361"/>
      <c r="M140" s="364"/>
      <c r="N140" s="364"/>
      <c r="O140" s="361"/>
    </row>
    <row r="141" spans="1:15" ht="12">
      <c r="A141" s="361"/>
      <c r="B141" s="365" t="s">
        <v>716</v>
      </c>
      <c r="C141" s="366">
        <v>605</v>
      </c>
      <c r="D141" s="366">
        <f>E141+F141+G141+H141+I141+J141</f>
        <v>45</v>
      </c>
      <c r="E141" s="366">
        <v>12</v>
      </c>
      <c r="F141" s="366"/>
      <c r="G141" s="366">
        <v>0.5</v>
      </c>
      <c r="H141" s="366">
        <v>5</v>
      </c>
      <c r="I141" s="366">
        <v>0.5</v>
      </c>
      <c r="J141" s="366">
        <v>27</v>
      </c>
      <c r="K141" s="366">
        <v>0</v>
      </c>
      <c r="L141" s="361"/>
      <c r="M141" s="366">
        <v>0</v>
      </c>
      <c r="N141" s="366">
        <v>0</v>
      </c>
      <c r="O141" s="363">
        <f>C141+D141+K141+L141+M141+N141</f>
        <v>650</v>
      </c>
    </row>
    <row r="142" spans="1:15" ht="12">
      <c r="A142" s="361"/>
      <c r="B142" s="367" t="s">
        <v>717</v>
      </c>
      <c r="C142" s="368"/>
      <c r="D142" s="368">
        <f>E142+F142+G142+H142+I142+J142</f>
        <v>80</v>
      </c>
      <c r="E142" s="368">
        <v>80</v>
      </c>
      <c r="F142" s="368"/>
      <c r="G142" s="368"/>
      <c r="H142" s="368"/>
      <c r="I142" s="368"/>
      <c r="J142" s="364"/>
      <c r="K142" s="368">
        <v>0</v>
      </c>
      <c r="L142" s="361"/>
      <c r="M142" s="368">
        <v>4.8</v>
      </c>
      <c r="N142" s="368">
        <v>0</v>
      </c>
      <c r="O142" s="369">
        <f>C142+D142+K142+L142+M142+N142</f>
        <v>84.8</v>
      </c>
    </row>
    <row r="143" spans="1:15" ht="12">
      <c r="A143" s="361"/>
      <c r="B143" s="355" t="s">
        <v>729</v>
      </c>
      <c r="C143" s="361"/>
      <c r="D143" s="361"/>
      <c r="E143" s="361"/>
      <c r="F143" s="361"/>
      <c r="G143" s="361"/>
      <c r="H143" s="361"/>
      <c r="I143" s="361"/>
      <c r="J143" s="361"/>
      <c r="K143" s="361"/>
      <c r="L143" s="361"/>
      <c r="M143" s="361"/>
      <c r="N143" s="361"/>
      <c r="O143" s="361"/>
    </row>
    <row r="144" spans="1:15" ht="12">
      <c r="A144" s="361"/>
      <c r="B144" s="365" t="s">
        <v>716</v>
      </c>
      <c r="C144" s="366">
        <v>495</v>
      </c>
      <c r="D144" s="366">
        <f>E144+F144+G144+H144+I144+J144</f>
        <v>75</v>
      </c>
      <c r="E144" s="366">
        <v>40</v>
      </c>
      <c r="F144" s="366"/>
      <c r="G144" s="366"/>
      <c r="H144" s="366">
        <v>3</v>
      </c>
      <c r="I144" s="366">
        <v>1</v>
      </c>
      <c r="J144" s="366">
        <v>31</v>
      </c>
      <c r="K144" s="366">
        <v>0</v>
      </c>
      <c r="L144" s="361"/>
      <c r="M144" s="366">
        <v>0</v>
      </c>
      <c r="N144" s="366">
        <v>0</v>
      </c>
      <c r="O144" s="363">
        <f>C144+D144+K144+L144+M144+N144</f>
        <v>570</v>
      </c>
    </row>
    <row r="145" spans="1:15" ht="12">
      <c r="A145" s="361"/>
      <c r="B145" s="367" t="s">
        <v>717</v>
      </c>
      <c r="C145" s="368"/>
      <c r="D145" s="368">
        <f>E145+F145+G145+H145+I145+J145</f>
        <v>82</v>
      </c>
      <c r="E145" s="368">
        <v>67</v>
      </c>
      <c r="F145" s="368">
        <v>15</v>
      </c>
      <c r="G145" s="368"/>
      <c r="H145" s="368"/>
      <c r="I145" s="368"/>
      <c r="J145" s="364"/>
      <c r="K145" s="368">
        <v>0</v>
      </c>
      <c r="L145" s="361"/>
      <c r="M145" s="368">
        <v>0</v>
      </c>
      <c r="N145" s="368">
        <v>0</v>
      </c>
      <c r="O145" s="369">
        <f>C145+D145+K145+L145+M145+N145</f>
        <v>82</v>
      </c>
    </row>
    <row r="146" spans="1:15" ht="12">
      <c r="A146" s="349"/>
      <c r="B146" s="349"/>
      <c r="C146" s="349"/>
      <c r="D146" s="349"/>
      <c r="E146" s="349"/>
      <c r="F146" s="349"/>
      <c r="G146" s="349"/>
      <c r="H146" s="349"/>
      <c r="I146" s="349"/>
      <c r="J146" s="349"/>
      <c r="K146" s="349"/>
      <c r="L146" s="349"/>
      <c r="M146" s="349"/>
      <c r="N146" s="349"/>
      <c r="O146" s="349"/>
    </row>
    <row r="147" spans="1:15" ht="12">
      <c r="A147" s="361">
        <v>4</v>
      </c>
      <c r="B147" s="362" t="s">
        <v>742</v>
      </c>
      <c r="C147" s="369">
        <f aca="true" t="shared" si="29" ref="C147:K147">C148+C149</f>
        <v>2190</v>
      </c>
      <c r="D147" s="364">
        <f t="shared" si="29"/>
        <v>533</v>
      </c>
      <c r="E147" s="363">
        <f t="shared" si="29"/>
        <v>392</v>
      </c>
      <c r="F147" s="363">
        <f t="shared" si="29"/>
        <v>30</v>
      </c>
      <c r="G147" s="363">
        <f t="shared" si="29"/>
        <v>2.5</v>
      </c>
      <c r="H147" s="363">
        <f t="shared" si="29"/>
        <v>10</v>
      </c>
      <c r="I147" s="363">
        <f t="shared" si="29"/>
        <v>1.5</v>
      </c>
      <c r="J147" s="363">
        <f t="shared" si="29"/>
        <v>97</v>
      </c>
      <c r="K147" s="364">
        <f t="shared" si="29"/>
        <v>1.5</v>
      </c>
      <c r="L147" s="361"/>
      <c r="M147" s="364">
        <f>M148+M149</f>
        <v>13.68</v>
      </c>
      <c r="N147" s="364">
        <f>N148+N149</f>
        <v>0</v>
      </c>
      <c r="O147" s="364">
        <f>O148+O149</f>
        <v>2738.18</v>
      </c>
    </row>
    <row r="148" spans="1:15" ht="12">
      <c r="A148" s="361"/>
      <c r="B148" s="365" t="s">
        <v>716</v>
      </c>
      <c r="C148" s="366">
        <v>2190</v>
      </c>
      <c r="D148" s="366">
        <f>E148+F148+G148+H148+I148+J148</f>
        <v>323</v>
      </c>
      <c r="E148" s="366">
        <v>212</v>
      </c>
      <c r="F148" s="366"/>
      <c r="G148" s="366">
        <v>2.5</v>
      </c>
      <c r="H148" s="366">
        <v>10</v>
      </c>
      <c r="I148" s="366">
        <v>1.5</v>
      </c>
      <c r="J148" s="366">
        <v>97</v>
      </c>
      <c r="K148" s="366"/>
      <c r="L148" s="361"/>
      <c r="M148" s="366">
        <v>0</v>
      </c>
      <c r="N148" s="366">
        <v>0</v>
      </c>
      <c r="O148" s="363">
        <f>C148+D148+K148+L148+M148+N148</f>
        <v>2513</v>
      </c>
    </row>
    <row r="149" spans="1:15" ht="12">
      <c r="A149" s="361"/>
      <c r="B149" s="367" t="s">
        <v>717</v>
      </c>
      <c r="C149" s="368"/>
      <c r="D149" s="368">
        <f>E149+F149+G149+H149+I149+J149</f>
        <v>210</v>
      </c>
      <c r="E149" s="368">
        <v>180</v>
      </c>
      <c r="F149" s="368">
        <v>30</v>
      </c>
      <c r="G149" s="368"/>
      <c r="H149" s="368"/>
      <c r="I149" s="368"/>
      <c r="J149" s="364"/>
      <c r="K149" s="368">
        <v>1.5</v>
      </c>
      <c r="L149" s="361"/>
      <c r="M149" s="368">
        <v>13.68</v>
      </c>
      <c r="N149" s="368">
        <v>0</v>
      </c>
      <c r="O149" s="369">
        <f>C149+D149+K149+L149+M149+N149</f>
        <v>225.18</v>
      </c>
    </row>
    <row r="150" spans="1:15" ht="12">
      <c r="A150" s="349"/>
      <c r="B150" s="349"/>
      <c r="C150" s="349"/>
      <c r="D150" s="349"/>
      <c r="E150" s="349"/>
      <c r="F150" s="349"/>
      <c r="G150" s="349"/>
      <c r="H150" s="349"/>
      <c r="I150" s="349"/>
      <c r="J150" s="349"/>
      <c r="K150" s="349"/>
      <c r="L150" s="349"/>
      <c r="M150" s="349"/>
      <c r="N150" s="349"/>
      <c r="O150" s="349"/>
    </row>
    <row r="151" spans="1:15" ht="12">
      <c r="A151" s="361">
        <v>5</v>
      </c>
      <c r="B151" s="362" t="s">
        <v>743</v>
      </c>
      <c r="C151" s="369">
        <f aca="true" t="shared" si="30" ref="C151:K151">C152+C153</f>
        <v>3401</v>
      </c>
      <c r="D151" s="364">
        <f t="shared" si="30"/>
        <v>596</v>
      </c>
      <c r="E151" s="363">
        <f t="shared" si="30"/>
        <v>449</v>
      </c>
      <c r="F151" s="363">
        <f t="shared" si="30"/>
        <v>30</v>
      </c>
      <c r="G151" s="363">
        <f t="shared" si="30"/>
        <v>3</v>
      </c>
      <c r="H151" s="363">
        <f t="shared" si="30"/>
        <v>10</v>
      </c>
      <c r="I151" s="363">
        <f t="shared" si="30"/>
        <v>2</v>
      </c>
      <c r="J151" s="363">
        <f t="shared" si="30"/>
        <v>102</v>
      </c>
      <c r="K151" s="364">
        <f t="shared" si="30"/>
        <v>0</v>
      </c>
      <c r="L151" s="361"/>
      <c r="M151" s="364">
        <f>M152+M153</f>
        <v>18.6</v>
      </c>
      <c r="N151" s="364">
        <f>N152+N153</f>
        <v>0</v>
      </c>
      <c r="O151" s="364">
        <f>O152+O153</f>
        <v>4015.6</v>
      </c>
    </row>
    <row r="152" spans="1:15" ht="12">
      <c r="A152" s="361"/>
      <c r="B152" s="365" t="s">
        <v>716</v>
      </c>
      <c r="C152" s="366">
        <v>3401</v>
      </c>
      <c r="D152" s="366">
        <f>E152+F152+G152+H152+I152+J152</f>
        <v>477</v>
      </c>
      <c r="E152" s="366">
        <v>360</v>
      </c>
      <c r="F152" s="366"/>
      <c r="G152" s="366">
        <v>3</v>
      </c>
      <c r="H152" s="366">
        <v>10</v>
      </c>
      <c r="I152" s="366">
        <v>2</v>
      </c>
      <c r="J152" s="366">
        <v>102</v>
      </c>
      <c r="K152" s="366"/>
      <c r="L152" s="361"/>
      <c r="M152" s="366">
        <v>0</v>
      </c>
      <c r="N152" s="366">
        <v>0</v>
      </c>
      <c r="O152" s="363">
        <f>C152+D152+K152+L152+M152+N152</f>
        <v>3878</v>
      </c>
    </row>
    <row r="153" spans="1:15" ht="12">
      <c r="A153" s="361"/>
      <c r="B153" s="367" t="s">
        <v>717</v>
      </c>
      <c r="C153" s="368"/>
      <c r="D153" s="368">
        <f>E153+F153+G153+H153+I153+J153</f>
        <v>119</v>
      </c>
      <c r="E153" s="368">
        <v>89</v>
      </c>
      <c r="F153" s="368">
        <v>30</v>
      </c>
      <c r="G153" s="368"/>
      <c r="H153" s="368"/>
      <c r="I153" s="368"/>
      <c r="J153" s="364"/>
      <c r="K153" s="368">
        <v>0</v>
      </c>
      <c r="L153" s="361"/>
      <c r="M153" s="368">
        <v>18.6</v>
      </c>
      <c r="N153" s="368">
        <v>0</v>
      </c>
      <c r="O153" s="369">
        <f>C153+D153+K153+L153+M153+N153</f>
        <v>137.6</v>
      </c>
    </row>
    <row r="154" spans="1:15" ht="12">
      <c r="A154" s="349"/>
      <c r="B154" s="349"/>
      <c r="C154" s="349"/>
      <c r="D154" s="349"/>
      <c r="E154" s="349"/>
      <c r="F154" s="349"/>
      <c r="G154" s="349"/>
      <c r="H154" s="349"/>
      <c r="I154" s="349"/>
      <c r="J154" s="349"/>
      <c r="K154" s="349"/>
      <c r="L154" s="349"/>
      <c r="M154" s="349"/>
      <c r="N154" s="349"/>
      <c r="O154" s="349"/>
    </row>
    <row r="155" spans="1:15" ht="12">
      <c r="A155" s="361">
        <v>6</v>
      </c>
      <c r="B155" s="362" t="s">
        <v>744</v>
      </c>
      <c r="C155" s="369">
        <f aca="true" t="shared" si="31" ref="C155:K155">C156+C157</f>
        <v>2941</v>
      </c>
      <c r="D155" s="364">
        <f t="shared" si="31"/>
        <v>466</v>
      </c>
      <c r="E155" s="363">
        <f t="shared" si="31"/>
        <v>350</v>
      </c>
      <c r="F155" s="363">
        <f t="shared" si="31"/>
        <v>30</v>
      </c>
      <c r="G155" s="363">
        <f t="shared" si="31"/>
        <v>4</v>
      </c>
      <c r="H155" s="363">
        <f t="shared" si="31"/>
        <v>10</v>
      </c>
      <c r="I155" s="363">
        <f t="shared" si="31"/>
        <v>3</v>
      </c>
      <c r="J155" s="363">
        <f t="shared" si="31"/>
        <v>69</v>
      </c>
      <c r="K155" s="364">
        <f t="shared" si="31"/>
        <v>0</v>
      </c>
      <c r="L155" s="361"/>
      <c r="M155" s="364">
        <f>M156+M157</f>
        <v>32.64</v>
      </c>
      <c r="N155" s="364">
        <f>N156+N157</f>
        <v>0</v>
      </c>
      <c r="O155" s="364">
        <f>O156+O157</f>
        <v>3439.64</v>
      </c>
    </row>
    <row r="156" spans="1:15" ht="12">
      <c r="A156" s="361"/>
      <c r="B156" s="365" t="s">
        <v>716</v>
      </c>
      <c r="C156" s="366">
        <v>2941</v>
      </c>
      <c r="D156" s="366">
        <f>E156+F156+G156+H156+I156+J156</f>
        <v>420</v>
      </c>
      <c r="E156" s="366">
        <v>334</v>
      </c>
      <c r="F156" s="366"/>
      <c r="G156" s="366">
        <v>4</v>
      </c>
      <c r="H156" s="366">
        <v>10</v>
      </c>
      <c r="I156" s="366">
        <v>3</v>
      </c>
      <c r="J156" s="366">
        <v>69</v>
      </c>
      <c r="K156" s="366"/>
      <c r="L156" s="361"/>
      <c r="M156" s="366">
        <v>0</v>
      </c>
      <c r="N156" s="366">
        <v>0</v>
      </c>
      <c r="O156" s="363">
        <f>C156+D156+K156+L156+M156+N156</f>
        <v>3361</v>
      </c>
    </row>
    <row r="157" spans="1:15" ht="12">
      <c r="A157" s="361"/>
      <c r="B157" s="367" t="s">
        <v>717</v>
      </c>
      <c r="C157" s="368"/>
      <c r="D157" s="368">
        <f>E157+F157+G157+H157+I157+J157</f>
        <v>46</v>
      </c>
      <c r="E157" s="368">
        <v>16</v>
      </c>
      <c r="F157" s="368">
        <v>30</v>
      </c>
      <c r="G157" s="368">
        <v>0</v>
      </c>
      <c r="H157" s="368">
        <v>0</v>
      </c>
      <c r="I157" s="368">
        <v>0</v>
      </c>
      <c r="J157" s="364">
        <v>0</v>
      </c>
      <c r="K157" s="368"/>
      <c r="L157" s="361"/>
      <c r="M157" s="368">
        <v>32.64</v>
      </c>
      <c r="N157" s="368">
        <v>0</v>
      </c>
      <c r="O157" s="369">
        <f>C157+D157+K157+L157+M157+N157</f>
        <v>78.64</v>
      </c>
    </row>
    <row r="158" spans="1:15" ht="12">
      <c r="A158" s="349"/>
      <c r="B158" s="349"/>
      <c r="C158" s="349"/>
      <c r="D158" s="349"/>
      <c r="E158" s="349"/>
      <c r="F158" s="349"/>
      <c r="G158" s="349"/>
      <c r="H158" s="349"/>
      <c r="I158" s="349"/>
      <c r="J158" s="349"/>
      <c r="K158" s="349"/>
      <c r="L158" s="349"/>
      <c r="M158" s="349"/>
      <c r="N158" s="349"/>
      <c r="O158" s="349"/>
    </row>
    <row r="159" spans="1:15" ht="12">
      <c r="A159" s="361">
        <v>7</v>
      </c>
      <c r="B159" s="362" t="s">
        <v>745</v>
      </c>
      <c r="C159" s="369">
        <f aca="true" t="shared" si="32" ref="C159:K159">C160+C161</f>
        <v>2655</v>
      </c>
      <c r="D159" s="364">
        <f t="shared" si="32"/>
        <v>431</v>
      </c>
      <c r="E159" s="363">
        <f t="shared" si="32"/>
        <v>300</v>
      </c>
      <c r="F159" s="363">
        <f t="shared" si="32"/>
        <v>5</v>
      </c>
      <c r="G159" s="363">
        <f t="shared" si="32"/>
        <v>5</v>
      </c>
      <c r="H159" s="363">
        <f t="shared" si="32"/>
        <v>10</v>
      </c>
      <c r="I159" s="363">
        <f t="shared" si="32"/>
        <v>2</v>
      </c>
      <c r="J159" s="363">
        <f t="shared" si="32"/>
        <v>109</v>
      </c>
      <c r="K159" s="364">
        <f t="shared" si="32"/>
        <v>5</v>
      </c>
      <c r="L159" s="361"/>
      <c r="M159" s="364">
        <f>M160+M161</f>
        <v>34.56</v>
      </c>
      <c r="N159" s="364">
        <f>N160+N161</f>
        <v>0</v>
      </c>
      <c r="O159" s="364">
        <f>O160+O161</f>
        <v>3125.56</v>
      </c>
    </row>
    <row r="160" spans="1:15" ht="12">
      <c r="A160" s="361"/>
      <c r="B160" s="365" t="s">
        <v>716</v>
      </c>
      <c r="C160" s="366">
        <v>2655</v>
      </c>
      <c r="D160" s="366">
        <f>E160+F160+G160+H160+I160+J160</f>
        <v>366</v>
      </c>
      <c r="E160" s="366">
        <v>292</v>
      </c>
      <c r="F160" s="366"/>
      <c r="G160" s="366">
        <v>5</v>
      </c>
      <c r="H160" s="366">
        <v>10</v>
      </c>
      <c r="I160" s="366">
        <v>2</v>
      </c>
      <c r="J160" s="366">
        <v>57</v>
      </c>
      <c r="K160" s="366">
        <v>0</v>
      </c>
      <c r="L160" s="361"/>
      <c r="M160" s="366">
        <v>0</v>
      </c>
      <c r="N160" s="366">
        <v>0</v>
      </c>
      <c r="O160" s="363">
        <f>C160+D160+K160+L160+M160+N160</f>
        <v>3021</v>
      </c>
    </row>
    <row r="161" spans="1:15" ht="12">
      <c r="A161" s="361"/>
      <c r="B161" s="367" t="s">
        <v>717</v>
      </c>
      <c r="C161" s="368"/>
      <c r="D161" s="368">
        <f>E161+F161+G161+H161+I161+J161</f>
        <v>65</v>
      </c>
      <c r="E161" s="368">
        <v>8</v>
      </c>
      <c r="F161" s="368">
        <v>5</v>
      </c>
      <c r="G161" s="368"/>
      <c r="H161" s="368"/>
      <c r="I161" s="368"/>
      <c r="J161" s="364">
        <v>52</v>
      </c>
      <c r="K161" s="368">
        <v>5</v>
      </c>
      <c r="L161" s="361"/>
      <c r="M161" s="368">
        <v>34.56</v>
      </c>
      <c r="N161" s="368">
        <v>0</v>
      </c>
      <c r="O161" s="369">
        <f>C161+D161+K161+L161+M161+N161</f>
        <v>104.56</v>
      </c>
    </row>
    <row r="162" spans="1:15" ht="12">
      <c r="A162" s="349"/>
      <c r="B162" s="349"/>
      <c r="C162" s="349"/>
      <c r="D162" s="349"/>
      <c r="E162" s="349"/>
      <c r="F162" s="349"/>
      <c r="G162" s="349"/>
      <c r="H162" s="349"/>
      <c r="I162" s="349"/>
      <c r="J162" s="349"/>
      <c r="K162" s="349"/>
      <c r="L162" s="349"/>
      <c r="M162" s="349"/>
      <c r="N162" s="349"/>
      <c r="O162" s="349"/>
    </row>
    <row r="163" spans="1:15" ht="12">
      <c r="A163" s="361">
        <v>8</v>
      </c>
      <c r="B163" s="362" t="s">
        <v>746</v>
      </c>
      <c r="C163" s="369">
        <f aca="true" t="shared" si="33" ref="C163:O163">C164+C165</f>
        <v>1756</v>
      </c>
      <c r="D163" s="364">
        <f t="shared" si="33"/>
        <v>380</v>
      </c>
      <c r="E163" s="363">
        <f t="shared" si="33"/>
        <v>240</v>
      </c>
      <c r="F163" s="363">
        <f t="shared" si="33"/>
        <v>30</v>
      </c>
      <c r="G163" s="363">
        <f t="shared" si="33"/>
        <v>5</v>
      </c>
      <c r="H163" s="363">
        <f t="shared" si="33"/>
        <v>20</v>
      </c>
      <c r="I163" s="363">
        <f t="shared" si="33"/>
        <v>4</v>
      </c>
      <c r="J163" s="363">
        <f t="shared" si="33"/>
        <v>81</v>
      </c>
      <c r="K163" s="364">
        <f t="shared" si="33"/>
        <v>10.16</v>
      </c>
      <c r="L163" s="364">
        <f t="shared" si="33"/>
        <v>360</v>
      </c>
      <c r="M163" s="364">
        <f t="shared" si="33"/>
        <v>13.8</v>
      </c>
      <c r="N163" s="364">
        <f t="shared" si="33"/>
        <v>0</v>
      </c>
      <c r="O163" s="364">
        <f t="shared" si="33"/>
        <v>2519.96</v>
      </c>
    </row>
    <row r="164" spans="1:15" ht="12">
      <c r="A164" s="361"/>
      <c r="B164" s="365" t="s">
        <v>716</v>
      </c>
      <c r="C164" s="366">
        <v>1756</v>
      </c>
      <c r="D164" s="366">
        <f>E164+F164+G164+H164+I164+J164</f>
        <v>208</v>
      </c>
      <c r="E164" s="366">
        <v>98</v>
      </c>
      <c r="F164" s="366"/>
      <c r="G164" s="366">
        <v>5</v>
      </c>
      <c r="H164" s="366">
        <v>20</v>
      </c>
      <c r="I164" s="366">
        <v>4</v>
      </c>
      <c r="J164" s="366">
        <v>81</v>
      </c>
      <c r="K164" s="366">
        <v>0</v>
      </c>
      <c r="L164" s="366">
        <v>0</v>
      </c>
      <c r="M164" s="366">
        <v>0</v>
      </c>
      <c r="N164" s="366">
        <v>0</v>
      </c>
      <c r="O164" s="363">
        <f>C164+D164+K164+L164+M164+N164</f>
        <v>1964</v>
      </c>
    </row>
    <row r="165" spans="1:15" ht="12">
      <c r="A165" s="361"/>
      <c r="B165" s="367" t="s">
        <v>717</v>
      </c>
      <c r="C165" s="368"/>
      <c r="D165" s="368">
        <f>E165+F165+G165+H165+I165+J165</f>
        <v>172</v>
      </c>
      <c r="E165" s="368">
        <v>142</v>
      </c>
      <c r="F165" s="368">
        <v>30</v>
      </c>
      <c r="G165" s="368"/>
      <c r="H165" s="368"/>
      <c r="I165" s="368"/>
      <c r="J165" s="364"/>
      <c r="K165" s="368">
        <v>10.16</v>
      </c>
      <c r="L165" s="368">
        <v>360</v>
      </c>
      <c r="M165" s="368">
        <v>13.8</v>
      </c>
      <c r="N165" s="368">
        <v>0</v>
      </c>
      <c r="O165" s="369">
        <f>C165+D165+K165+L165+M165+N165</f>
        <v>555.9599999999999</v>
      </c>
    </row>
    <row r="166" spans="1:15" ht="12">
      <c r="A166" s="349"/>
      <c r="B166" s="349"/>
      <c r="C166" s="349"/>
      <c r="D166" s="349"/>
      <c r="E166" s="349"/>
      <c r="F166" s="349"/>
      <c r="G166" s="349"/>
      <c r="H166" s="349"/>
      <c r="I166" s="349"/>
      <c r="J166" s="349"/>
      <c r="K166" s="349"/>
      <c r="L166" s="349"/>
      <c r="M166" s="349"/>
      <c r="N166" s="349"/>
      <c r="O166" s="349"/>
    </row>
    <row r="167" spans="1:15" ht="12">
      <c r="A167" s="361">
        <v>9</v>
      </c>
      <c r="B167" s="362" t="s">
        <v>747</v>
      </c>
      <c r="C167" s="369">
        <f aca="true" t="shared" si="34" ref="C167:K167">C168+C169</f>
        <v>2517</v>
      </c>
      <c r="D167" s="364">
        <f t="shared" si="34"/>
        <v>346</v>
      </c>
      <c r="E167" s="363">
        <f t="shared" si="34"/>
        <v>242.5</v>
      </c>
      <c r="F167" s="363">
        <f t="shared" si="34"/>
        <v>30</v>
      </c>
      <c r="G167" s="363">
        <f t="shared" si="34"/>
        <v>5</v>
      </c>
      <c r="H167" s="363">
        <f t="shared" si="34"/>
        <v>10</v>
      </c>
      <c r="I167" s="363">
        <f t="shared" si="34"/>
        <v>2</v>
      </c>
      <c r="J167" s="363">
        <f t="shared" si="34"/>
        <v>56.5</v>
      </c>
      <c r="K167" s="364">
        <f t="shared" si="34"/>
        <v>8</v>
      </c>
      <c r="L167" s="361"/>
      <c r="M167" s="364">
        <f>M168+M169</f>
        <v>26.64</v>
      </c>
      <c r="N167" s="364">
        <f>N168+N169</f>
        <v>0</v>
      </c>
      <c r="O167" s="364">
        <f>O168+O169</f>
        <v>2897.64</v>
      </c>
    </row>
    <row r="168" spans="1:15" ht="12">
      <c r="A168" s="361"/>
      <c r="B168" s="365" t="s">
        <v>716</v>
      </c>
      <c r="C168" s="366">
        <v>2517</v>
      </c>
      <c r="D168" s="366">
        <f>E168+F168+G168+H168+I168+J168</f>
        <v>336</v>
      </c>
      <c r="E168" s="366">
        <v>242.5</v>
      </c>
      <c r="F168" s="366">
        <v>20</v>
      </c>
      <c r="G168" s="366">
        <v>5</v>
      </c>
      <c r="H168" s="366">
        <v>10</v>
      </c>
      <c r="I168" s="366">
        <v>2</v>
      </c>
      <c r="J168" s="366">
        <v>56.5</v>
      </c>
      <c r="K168" s="366">
        <v>0</v>
      </c>
      <c r="L168" s="361"/>
      <c r="M168" s="366">
        <v>0</v>
      </c>
      <c r="N168" s="366">
        <v>0</v>
      </c>
      <c r="O168" s="363">
        <f>C168+D168+K168+L168+M168+N168</f>
        <v>2853</v>
      </c>
    </row>
    <row r="169" spans="1:15" ht="12">
      <c r="A169" s="361"/>
      <c r="B169" s="367" t="s">
        <v>717</v>
      </c>
      <c r="C169" s="368"/>
      <c r="D169" s="368">
        <f>E169+F169+G169+H169+I169+J169</f>
        <v>10</v>
      </c>
      <c r="E169" s="368">
        <v>0</v>
      </c>
      <c r="F169" s="368">
        <v>10</v>
      </c>
      <c r="G169" s="368">
        <v>0</v>
      </c>
      <c r="H169" s="368">
        <v>0</v>
      </c>
      <c r="I169" s="368">
        <v>0</v>
      </c>
      <c r="J169" s="364">
        <v>0</v>
      </c>
      <c r="K169" s="368">
        <v>8</v>
      </c>
      <c r="L169" s="361"/>
      <c r="M169" s="368">
        <v>26.64</v>
      </c>
      <c r="N169" s="368">
        <v>0</v>
      </c>
      <c r="O169" s="369">
        <f>C169+D169+K169+L169+M169+N169</f>
        <v>44.64</v>
      </c>
    </row>
    <row r="170" spans="1:15" ht="12">
      <c r="A170" s="349"/>
      <c r="B170" s="349"/>
      <c r="C170" s="349"/>
      <c r="D170" s="349"/>
      <c r="E170" s="349"/>
      <c r="F170" s="349"/>
      <c r="G170" s="349"/>
      <c r="H170" s="349"/>
      <c r="I170" s="349"/>
      <c r="J170" s="349"/>
      <c r="K170" s="349"/>
      <c r="L170" s="349"/>
      <c r="M170" s="349"/>
      <c r="N170" s="349"/>
      <c r="O170" s="349"/>
    </row>
    <row r="171" spans="1:15" ht="12">
      <c r="A171" s="361">
        <v>10</v>
      </c>
      <c r="B171" s="362" t="s">
        <v>748</v>
      </c>
      <c r="C171" s="369">
        <f aca="true" t="shared" si="35" ref="C171:K171">C172+C173</f>
        <v>2451</v>
      </c>
      <c r="D171" s="364">
        <f t="shared" si="35"/>
        <v>343</v>
      </c>
      <c r="E171" s="363">
        <f t="shared" si="35"/>
        <v>236</v>
      </c>
      <c r="F171" s="363">
        <f t="shared" si="35"/>
        <v>30</v>
      </c>
      <c r="G171" s="363">
        <f t="shared" si="35"/>
        <v>5</v>
      </c>
      <c r="H171" s="363">
        <f t="shared" si="35"/>
        <v>10</v>
      </c>
      <c r="I171" s="363">
        <f t="shared" si="35"/>
        <v>2</v>
      </c>
      <c r="J171" s="363">
        <f t="shared" si="35"/>
        <v>60</v>
      </c>
      <c r="K171" s="364">
        <f t="shared" si="35"/>
        <v>6</v>
      </c>
      <c r="L171" s="364"/>
      <c r="M171" s="364">
        <f>M172+M173</f>
        <v>10.44</v>
      </c>
      <c r="N171" s="364">
        <f>N172+N173</f>
        <v>0</v>
      </c>
      <c r="O171" s="364">
        <f>O172+O173</f>
        <v>2810.44</v>
      </c>
    </row>
    <row r="172" spans="1:15" ht="12">
      <c r="A172" s="361"/>
      <c r="B172" s="365" t="s">
        <v>716</v>
      </c>
      <c r="C172" s="366">
        <v>2451</v>
      </c>
      <c r="D172" s="366">
        <f>E172+F172+G172+H172+I172+J172</f>
        <v>318</v>
      </c>
      <c r="E172" s="366">
        <v>236</v>
      </c>
      <c r="F172" s="366">
        <v>5</v>
      </c>
      <c r="G172" s="366">
        <v>5</v>
      </c>
      <c r="H172" s="366">
        <v>10</v>
      </c>
      <c r="I172" s="366">
        <v>2</v>
      </c>
      <c r="J172" s="366">
        <v>60</v>
      </c>
      <c r="K172" s="366">
        <v>0</v>
      </c>
      <c r="L172" s="366"/>
      <c r="M172" s="366">
        <v>0</v>
      </c>
      <c r="N172" s="366">
        <v>0</v>
      </c>
      <c r="O172" s="363">
        <f>C172+D172+K172+L172+M172+N172</f>
        <v>2769</v>
      </c>
    </row>
    <row r="173" spans="1:15" ht="12">
      <c r="A173" s="361"/>
      <c r="B173" s="367" t="s">
        <v>717</v>
      </c>
      <c r="C173" s="368"/>
      <c r="D173" s="368">
        <f>E173+F173+G173+H173+I173+J173</f>
        <v>25</v>
      </c>
      <c r="E173" s="368">
        <v>0</v>
      </c>
      <c r="F173" s="368">
        <v>25</v>
      </c>
      <c r="G173" s="368">
        <v>0</v>
      </c>
      <c r="H173" s="368">
        <v>0</v>
      </c>
      <c r="I173" s="368">
        <v>0</v>
      </c>
      <c r="J173" s="364">
        <v>0</v>
      </c>
      <c r="K173" s="368">
        <v>6</v>
      </c>
      <c r="L173" s="368"/>
      <c r="M173" s="368">
        <v>10.44</v>
      </c>
      <c r="N173" s="368">
        <v>0</v>
      </c>
      <c r="O173" s="369">
        <f>C173+D173+K173+L173+M173+N173</f>
        <v>41.44</v>
      </c>
    </row>
    <row r="174" spans="1:15" ht="12">
      <c r="A174" s="349"/>
      <c r="B174" s="349"/>
      <c r="C174" s="349"/>
      <c r="D174" s="349"/>
      <c r="E174" s="349"/>
      <c r="F174" s="349"/>
      <c r="G174" s="349"/>
      <c r="H174" s="349"/>
      <c r="I174" s="349"/>
      <c r="J174" s="349"/>
      <c r="K174" s="349"/>
      <c r="L174" s="349"/>
      <c r="M174" s="349"/>
      <c r="N174" s="349"/>
      <c r="O174" s="349"/>
    </row>
    <row r="175" spans="1:15" ht="12">
      <c r="A175" s="361">
        <v>11</v>
      </c>
      <c r="B175" s="362" t="s">
        <v>749</v>
      </c>
      <c r="C175" s="369">
        <f aca="true" t="shared" si="36" ref="C175:K175">C176+C177</f>
        <v>1941</v>
      </c>
      <c r="D175" s="364">
        <f t="shared" si="36"/>
        <v>192</v>
      </c>
      <c r="E175" s="363">
        <f t="shared" si="36"/>
        <v>116</v>
      </c>
      <c r="F175" s="363">
        <f t="shared" si="36"/>
        <v>15</v>
      </c>
      <c r="G175" s="363">
        <f t="shared" si="36"/>
        <v>5</v>
      </c>
      <c r="H175" s="363">
        <f t="shared" si="36"/>
        <v>4</v>
      </c>
      <c r="I175" s="363">
        <f t="shared" si="36"/>
        <v>1</v>
      </c>
      <c r="J175" s="363">
        <f t="shared" si="36"/>
        <v>51</v>
      </c>
      <c r="K175" s="364">
        <f t="shared" si="36"/>
        <v>2.5</v>
      </c>
      <c r="L175" s="364"/>
      <c r="M175" s="364">
        <f>M176+M177</f>
        <v>11.28</v>
      </c>
      <c r="N175" s="364">
        <f>N176+N177</f>
        <v>0</v>
      </c>
      <c r="O175" s="364">
        <f>O176+O177</f>
        <v>2146.78</v>
      </c>
    </row>
    <row r="176" spans="1:15" ht="12">
      <c r="A176" s="361"/>
      <c r="B176" s="365" t="s">
        <v>716</v>
      </c>
      <c r="C176" s="366">
        <v>1941</v>
      </c>
      <c r="D176" s="366">
        <f>E176+F176+G176+H176+I176+J176</f>
        <v>155</v>
      </c>
      <c r="E176" s="366">
        <v>94</v>
      </c>
      <c r="F176" s="366"/>
      <c r="G176" s="366">
        <v>5</v>
      </c>
      <c r="H176" s="366">
        <v>4</v>
      </c>
      <c r="I176" s="366">
        <v>1</v>
      </c>
      <c r="J176" s="366">
        <v>51</v>
      </c>
      <c r="K176" s="366"/>
      <c r="L176" s="366"/>
      <c r="M176" s="366">
        <v>0</v>
      </c>
      <c r="N176" s="366">
        <v>0</v>
      </c>
      <c r="O176" s="363">
        <f>C176+D176+K176+L176+M176+N176</f>
        <v>2096</v>
      </c>
    </row>
    <row r="177" spans="1:15" ht="12">
      <c r="A177" s="361"/>
      <c r="B177" s="367" t="s">
        <v>717</v>
      </c>
      <c r="C177" s="368"/>
      <c r="D177" s="368">
        <f>E177+F177+G177+H177+I177+J177</f>
        <v>37</v>
      </c>
      <c r="E177" s="368">
        <v>22</v>
      </c>
      <c r="F177" s="368">
        <v>15</v>
      </c>
      <c r="G177" s="368">
        <v>0</v>
      </c>
      <c r="H177" s="368">
        <v>0</v>
      </c>
      <c r="I177" s="368">
        <v>0</v>
      </c>
      <c r="J177" s="364">
        <v>0</v>
      </c>
      <c r="K177" s="368">
        <v>2.5</v>
      </c>
      <c r="L177" s="368"/>
      <c r="M177" s="368">
        <v>11.28</v>
      </c>
      <c r="N177" s="368">
        <v>0</v>
      </c>
      <c r="O177" s="369">
        <f>C177+D177+K177+L177+M177+N177</f>
        <v>50.78</v>
      </c>
    </row>
    <row r="178" spans="1:15" ht="12">
      <c r="A178" s="349"/>
      <c r="B178" s="349"/>
      <c r="C178" s="349"/>
      <c r="D178" s="349"/>
      <c r="E178" s="349"/>
      <c r="F178" s="349"/>
      <c r="G178" s="349"/>
      <c r="H178" s="349"/>
      <c r="I178" s="349"/>
      <c r="J178" s="349"/>
      <c r="K178" s="349"/>
      <c r="L178" s="349"/>
      <c r="M178" s="349"/>
      <c r="N178" s="349"/>
      <c r="O178" s="349"/>
    </row>
    <row r="179" spans="1:15" ht="12">
      <c r="A179" s="361">
        <v>12</v>
      </c>
      <c r="B179" s="362" t="s">
        <v>750</v>
      </c>
      <c r="C179" s="369">
        <f aca="true" t="shared" si="37" ref="C179:K179">C180+C181</f>
        <v>2002</v>
      </c>
      <c r="D179" s="364">
        <f t="shared" si="37"/>
        <v>296</v>
      </c>
      <c r="E179" s="363">
        <f t="shared" si="37"/>
        <v>95</v>
      </c>
      <c r="F179" s="363">
        <f t="shared" si="37"/>
        <v>30</v>
      </c>
      <c r="G179" s="363">
        <f t="shared" si="37"/>
        <v>5</v>
      </c>
      <c r="H179" s="363">
        <f t="shared" si="37"/>
        <v>0</v>
      </c>
      <c r="I179" s="363">
        <f t="shared" si="37"/>
        <v>2</v>
      </c>
      <c r="J179" s="363">
        <f t="shared" si="37"/>
        <v>164</v>
      </c>
      <c r="K179" s="364">
        <f t="shared" si="37"/>
        <v>2</v>
      </c>
      <c r="L179" s="361"/>
      <c r="M179" s="364">
        <f>M180+M181</f>
        <v>10.08</v>
      </c>
      <c r="N179" s="364">
        <f>N180+N181</f>
        <v>0</v>
      </c>
      <c r="O179" s="364">
        <f>O180+O181</f>
        <v>2310.08</v>
      </c>
    </row>
    <row r="180" spans="1:15" ht="12">
      <c r="A180" s="361"/>
      <c r="B180" s="365" t="s">
        <v>716</v>
      </c>
      <c r="C180" s="366">
        <v>2002</v>
      </c>
      <c r="D180" s="366">
        <f>E180+F180+G180+H180+I180+J180</f>
        <v>266</v>
      </c>
      <c r="E180" s="366">
        <v>95</v>
      </c>
      <c r="F180" s="366"/>
      <c r="G180" s="366">
        <v>5</v>
      </c>
      <c r="H180" s="366"/>
      <c r="I180" s="366">
        <v>2</v>
      </c>
      <c r="J180" s="366">
        <v>164</v>
      </c>
      <c r="K180" s="366">
        <v>0</v>
      </c>
      <c r="L180" s="361"/>
      <c r="M180" s="366">
        <v>0</v>
      </c>
      <c r="N180" s="366">
        <v>0</v>
      </c>
      <c r="O180" s="363">
        <f>C180+D180+K180+L180+M180+N180</f>
        <v>2268</v>
      </c>
    </row>
    <row r="181" spans="1:15" ht="12">
      <c r="A181" s="361"/>
      <c r="B181" s="367" t="s">
        <v>717</v>
      </c>
      <c r="C181" s="368"/>
      <c r="D181" s="368">
        <f>E181+F181+G181+H181+I181+J181</f>
        <v>30</v>
      </c>
      <c r="E181" s="368"/>
      <c r="F181" s="368">
        <v>30</v>
      </c>
      <c r="G181" s="368"/>
      <c r="H181" s="368"/>
      <c r="I181" s="368"/>
      <c r="J181" s="364"/>
      <c r="K181" s="368">
        <v>2</v>
      </c>
      <c r="L181" s="361"/>
      <c r="M181" s="368">
        <v>10.08</v>
      </c>
      <c r="N181" s="368">
        <v>0</v>
      </c>
      <c r="O181" s="369">
        <f>C181+D181+K181+L181+M181+N181</f>
        <v>42.08</v>
      </c>
    </row>
    <row r="182" spans="1:15" ht="12">
      <c r="A182" s="349"/>
      <c r="B182" s="349"/>
      <c r="C182" s="349"/>
      <c r="D182" s="349"/>
      <c r="E182" s="349"/>
      <c r="F182" s="349"/>
      <c r="G182" s="349"/>
      <c r="H182" s="349"/>
      <c r="I182" s="349"/>
      <c r="J182" s="349"/>
      <c r="K182" s="349"/>
      <c r="L182" s="349"/>
      <c r="M182" s="349"/>
      <c r="N182" s="349"/>
      <c r="O182" s="349"/>
    </row>
    <row r="183" spans="1:15" ht="12">
      <c r="A183" s="349"/>
      <c r="B183" s="349"/>
      <c r="C183" s="349"/>
      <c r="D183" s="349"/>
      <c r="E183" s="349"/>
      <c r="F183" s="349"/>
      <c r="G183" s="349"/>
      <c r="H183" s="349"/>
      <c r="I183" s="349"/>
      <c r="J183" s="349"/>
      <c r="K183" s="349"/>
      <c r="L183" s="349"/>
      <c r="M183" s="349"/>
      <c r="N183" s="349"/>
      <c r="O183" s="349"/>
    </row>
    <row r="184" spans="1:15" ht="12">
      <c r="A184" s="349"/>
      <c r="B184" s="349"/>
      <c r="C184" s="349"/>
      <c r="D184" s="349"/>
      <c r="E184" s="349"/>
      <c r="F184" s="349"/>
      <c r="G184" s="349"/>
      <c r="H184" s="349"/>
      <c r="I184" s="349"/>
      <c r="J184" s="349"/>
      <c r="K184" s="349"/>
      <c r="L184" s="349"/>
      <c r="M184" s="349"/>
      <c r="N184" s="349"/>
      <c r="O184" s="349"/>
    </row>
    <row r="185" spans="1:15" ht="12">
      <c r="A185" s="349"/>
      <c r="B185" s="349"/>
      <c r="C185" s="349"/>
      <c r="D185" s="349"/>
      <c r="E185" s="349"/>
      <c r="F185" s="349"/>
      <c r="G185" s="349"/>
      <c r="H185" s="349"/>
      <c r="I185" s="349"/>
      <c r="J185" s="349"/>
      <c r="K185" s="349"/>
      <c r="L185" s="349"/>
      <c r="M185" s="349"/>
      <c r="N185" s="349"/>
      <c r="O185" s="349"/>
    </row>
    <row r="186" spans="1:15" ht="12">
      <c r="A186" s="349"/>
      <c r="B186" s="349"/>
      <c r="C186" s="349"/>
      <c r="D186" s="349"/>
      <c r="E186" s="349"/>
      <c r="F186" s="349"/>
      <c r="G186" s="349"/>
      <c r="H186" s="349"/>
      <c r="I186" s="349"/>
      <c r="J186" s="349"/>
      <c r="K186" s="349"/>
      <c r="L186" s="349"/>
      <c r="M186" s="349"/>
      <c r="N186" s="349"/>
      <c r="O186" s="349"/>
    </row>
    <row r="187" spans="1:15" ht="12">
      <c r="A187" s="371" t="s">
        <v>702</v>
      </c>
      <c r="B187" s="371" t="s">
        <v>703</v>
      </c>
      <c r="C187" s="354" t="s">
        <v>704</v>
      </c>
      <c r="D187" s="353" t="s">
        <v>705</v>
      </c>
      <c r="E187" s="353"/>
      <c r="F187" s="353"/>
      <c r="G187" s="353"/>
      <c r="H187" s="353"/>
      <c r="I187" s="353"/>
      <c r="J187" s="353"/>
      <c r="K187" s="353" t="s">
        <v>96</v>
      </c>
      <c r="L187" s="353"/>
      <c r="M187" s="354" t="s">
        <v>706</v>
      </c>
      <c r="N187" s="355" t="s">
        <v>707</v>
      </c>
      <c r="O187" s="355" t="s">
        <v>18</v>
      </c>
    </row>
    <row r="188" spans="1:15" ht="45">
      <c r="A188" s="361"/>
      <c r="B188" s="361"/>
      <c r="C188" s="372" t="s">
        <v>724</v>
      </c>
      <c r="D188" s="373"/>
      <c r="E188" s="374" t="s">
        <v>709</v>
      </c>
      <c r="F188" s="372" t="s">
        <v>710</v>
      </c>
      <c r="G188" s="359" t="s">
        <v>711</v>
      </c>
      <c r="H188" s="372" t="s">
        <v>712</v>
      </c>
      <c r="I188" s="372" t="s">
        <v>713</v>
      </c>
      <c r="J188" s="372" t="s">
        <v>147</v>
      </c>
      <c r="K188" s="372" t="s">
        <v>714</v>
      </c>
      <c r="L188" s="372" t="s">
        <v>145</v>
      </c>
      <c r="M188" s="375"/>
      <c r="N188" s="373"/>
      <c r="O188" s="361"/>
    </row>
    <row r="189" spans="1:15" ht="12">
      <c r="A189" s="361" t="s">
        <v>151</v>
      </c>
      <c r="B189" s="355" t="s">
        <v>751</v>
      </c>
      <c r="C189" s="364">
        <f aca="true" t="shared" si="38" ref="C189:O189">C190+C191</f>
        <v>27796</v>
      </c>
      <c r="D189" s="364">
        <f t="shared" si="38"/>
        <v>5532</v>
      </c>
      <c r="E189" s="363">
        <f t="shared" si="38"/>
        <v>4103.5</v>
      </c>
      <c r="F189" s="363">
        <f t="shared" si="38"/>
        <v>290</v>
      </c>
      <c r="G189" s="363">
        <f t="shared" si="38"/>
        <v>49</v>
      </c>
      <c r="H189" s="363">
        <f t="shared" si="38"/>
        <v>92</v>
      </c>
      <c r="I189" s="363">
        <f t="shared" si="38"/>
        <v>24.5</v>
      </c>
      <c r="J189" s="363">
        <f t="shared" si="38"/>
        <v>973</v>
      </c>
      <c r="K189" s="364">
        <f t="shared" si="38"/>
        <v>45.16</v>
      </c>
      <c r="L189" s="364">
        <f t="shared" si="38"/>
        <v>360</v>
      </c>
      <c r="M189" s="364">
        <f t="shared" si="38"/>
        <v>206.28000000000003</v>
      </c>
      <c r="N189" s="364">
        <f t="shared" si="38"/>
        <v>0</v>
      </c>
      <c r="O189" s="364">
        <f t="shared" si="38"/>
        <v>33939.44</v>
      </c>
    </row>
    <row r="190" spans="1:15" ht="12">
      <c r="A190" s="361"/>
      <c r="B190" s="365" t="s">
        <v>716</v>
      </c>
      <c r="C190" s="366">
        <f aca="true" t="shared" si="39" ref="C190:N191">C130+C134+C141+C144+C148+C152+C156+C160+C164+C168+C172+C176+C180</f>
        <v>27796</v>
      </c>
      <c r="D190" s="366">
        <f t="shared" si="39"/>
        <v>3642</v>
      </c>
      <c r="E190" s="366">
        <f t="shared" si="39"/>
        <v>2530.5</v>
      </c>
      <c r="F190" s="366">
        <f t="shared" si="39"/>
        <v>25</v>
      </c>
      <c r="G190" s="366">
        <f t="shared" si="39"/>
        <v>49</v>
      </c>
      <c r="H190" s="366">
        <f t="shared" si="39"/>
        <v>92</v>
      </c>
      <c r="I190" s="366">
        <f t="shared" si="39"/>
        <v>24.5</v>
      </c>
      <c r="J190" s="366">
        <f t="shared" si="39"/>
        <v>921</v>
      </c>
      <c r="K190" s="366">
        <f t="shared" si="39"/>
        <v>0</v>
      </c>
      <c r="L190" s="366">
        <f t="shared" si="39"/>
        <v>0</v>
      </c>
      <c r="M190" s="366">
        <f t="shared" si="39"/>
        <v>0</v>
      </c>
      <c r="N190" s="366">
        <f t="shared" si="39"/>
        <v>0</v>
      </c>
      <c r="O190" s="363">
        <f>C190+D190+K190+L190+M190+N190</f>
        <v>31438</v>
      </c>
    </row>
    <row r="191" spans="1:15" ht="12">
      <c r="A191" s="361"/>
      <c r="B191" s="367" t="s">
        <v>717</v>
      </c>
      <c r="C191" s="368">
        <f t="shared" si="39"/>
        <v>0</v>
      </c>
      <c r="D191" s="368">
        <f t="shared" si="39"/>
        <v>1890</v>
      </c>
      <c r="E191" s="368">
        <f t="shared" si="39"/>
        <v>1573</v>
      </c>
      <c r="F191" s="368">
        <f t="shared" si="39"/>
        <v>265</v>
      </c>
      <c r="G191" s="368">
        <f t="shared" si="39"/>
        <v>0</v>
      </c>
      <c r="H191" s="368">
        <f t="shared" si="39"/>
        <v>0</v>
      </c>
      <c r="I191" s="368">
        <f t="shared" si="39"/>
        <v>0</v>
      </c>
      <c r="J191" s="368">
        <f t="shared" si="39"/>
        <v>52</v>
      </c>
      <c r="K191" s="368">
        <f t="shared" si="39"/>
        <v>45.16</v>
      </c>
      <c r="L191" s="368">
        <f t="shared" si="39"/>
        <v>360</v>
      </c>
      <c r="M191" s="368">
        <f t="shared" si="39"/>
        <v>206.28000000000003</v>
      </c>
      <c r="N191" s="368">
        <f t="shared" si="39"/>
        <v>0</v>
      </c>
      <c r="O191" s="368">
        <f>C191+D191+K191+L191+M191+N191</f>
        <v>2501.44</v>
      </c>
    </row>
    <row r="192" spans="1:15" ht="12">
      <c r="A192" s="349"/>
      <c r="B192" s="349"/>
      <c r="C192" s="349"/>
      <c r="D192" s="349"/>
      <c r="E192" s="349"/>
      <c r="F192" s="349"/>
      <c r="G192" s="349"/>
      <c r="H192" s="349"/>
      <c r="I192" s="349"/>
      <c r="J192" s="349"/>
      <c r="K192" s="349"/>
      <c r="L192" s="349"/>
      <c r="M192" s="349"/>
      <c r="N192" s="349"/>
      <c r="O192" s="349"/>
    </row>
    <row r="193" spans="1:15" ht="12">
      <c r="A193" s="371" t="s">
        <v>702</v>
      </c>
      <c r="B193" s="371" t="s">
        <v>703</v>
      </c>
      <c r="C193" s="354" t="s">
        <v>704</v>
      </c>
      <c r="D193" s="353" t="s">
        <v>705</v>
      </c>
      <c r="E193" s="353"/>
      <c r="F193" s="353"/>
      <c r="G193" s="353"/>
      <c r="H193" s="353"/>
      <c r="I193" s="353"/>
      <c r="J193" s="353"/>
      <c r="K193" s="353" t="s">
        <v>96</v>
      </c>
      <c r="L193" s="353"/>
      <c r="M193" s="354" t="s">
        <v>706</v>
      </c>
      <c r="N193" s="355" t="s">
        <v>707</v>
      </c>
      <c r="O193" s="355" t="s">
        <v>18</v>
      </c>
    </row>
    <row r="194" spans="1:15" ht="45">
      <c r="A194" s="361"/>
      <c r="B194" s="361"/>
      <c r="C194" s="372" t="s">
        <v>724</v>
      </c>
      <c r="D194" s="371" t="s">
        <v>18</v>
      </c>
      <c r="E194" s="374" t="s">
        <v>709</v>
      </c>
      <c r="F194" s="372" t="s">
        <v>710</v>
      </c>
      <c r="G194" s="359" t="s">
        <v>711</v>
      </c>
      <c r="H194" s="372" t="s">
        <v>712</v>
      </c>
      <c r="I194" s="372" t="s">
        <v>713</v>
      </c>
      <c r="J194" s="372" t="s">
        <v>147</v>
      </c>
      <c r="K194" s="372" t="s">
        <v>714</v>
      </c>
      <c r="L194" s="372" t="s">
        <v>145</v>
      </c>
      <c r="M194" s="375"/>
      <c r="N194" s="373"/>
      <c r="O194" s="361"/>
    </row>
    <row r="195" spans="1:15" ht="12">
      <c r="A195" s="361"/>
      <c r="B195" s="355" t="s">
        <v>752</v>
      </c>
      <c r="C195" s="364">
        <f aca="true" t="shared" si="40" ref="C195:N195">C196+C197</f>
        <v>50471</v>
      </c>
      <c r="D195" s="364">
        <f t="shared" si="40"/>
        <v>9588</v>
      </c>
      <c r="E195" s="363">
        <f t="shared" si="40"/>
        <v>6505.7</v>
      </c>
      <c r="F195" s="363">
        <f t="shared" si="40"/>
        <v>661</v>
      </c>
      <c r="G195" s="363">
        <f t="shared" si="40"/>
        <v>95</v>
      </c>
      <c r="H195" s="363">
        <f t="shared" si="40"/>
        <v>295.5</v>
      </c>
      <c r="I195" s="363">
        <f t="shared" si="40"/>
        <v>72.7</v>
      </c>
      <c r="J195" s="363">
        <f t="shared" si="40"/>
        <v>1958.1</v>
      </c>
      <c r="K195" s="364">
        <f t="shared" si="40"/>
        <v>86.16</v>
      </c>
      <c r="L195" s="364">
        <f t="shared" si="40"/>
        <v>360</v>
      </c>
      <c r="M195" s="364">
        <f t="shared" si="40"/>
        <v>336.84000000000003</v>
      </c>
      <c r="N195" s="364">
        <f t="shared" si="40"/>
        <v>0</v>
      </c>
      <c r="O195" s="364">
        <f>O196+O197</f>
        <v>60842</v>
      </c>
    </row>
    <row r="196" spans="1:15" ht="12">
      <c r="A196" s="361"/>
      <c r="B196" s="365" t="s">
        <v>716</v>
      </c>
      <c r="C196" s="366">
        <f>C42+C118+C124+C190</f>
        <v>50471</v>
      </c>
      <c r="D196" s="366">
        <f aca="true" t="shared" si="41" ref="D196:N196">D42+D118+D124+D190</f>
        <v>6588</v>
      </c>
      <c r="E196" s="366">
        <f t="shared" si="41"/>
        <v>4452.7</v>
      </c>
      <c r="F196" s="366">
        <f t="shared" si="41"/>
        <v>161</v>
      </c>
      <c r="G196" s="366">
        <f t="shared" si="41"/>
        <v>95</v>
      </c>
      <c r="H196" s="366">
        <f t="shared" si="41"/>
        <v>295.5</v>
      </c>
      <c r="I196" s="366">
        <f t="shared" si="41"/>
        <v>72.7</v>
      </c>
      <c r="J196" s="366">
        <f t="shared" si="41"/>
        <v>1511.1</v>
      </c>
      <c r="K196" s="366">
        <f t="shared" si="41"/>
        <v>0</v>
      </c>
      <c r="L196" s="366">
        <f t="shared" si="41"/>
        <v>0</v>
      </c>
      <c r="M196" s="366">
        <f t="shared" si="41"/>
        <v>0</v>
      </c>
      <c r="N196" s="366">
        <f t="shared" si="41"/>
        <v>0</v>
      </c>
      <c r="O196" s="366">
        <f>SUM(C196+D196+K196+L196+M196+N196)</f>
        <v>57059</v>
      </c>
    </row>
    <row r="197" spans="1:15" ht="12">
      <c r="A197" s="361"/>
      <c r="B197" s="367" t="s">
        <v>717</v>
      </c>
      <c r="C197" s="366">
        <f aca="true" t="shared" si="42" ref="C197:N197">C43+C119+C125+C191</f>
        <v>0</v>
      </c>
      <c r="D197" s="366">
        <f t="shared" si="42"/>
        <v>3000</v>
      </c>
      <c r="E197" s="366">
        <f t="shared" si="42"/>
        <v>2053</v>
      </c>
      <c r="F197" s="366">
        <f t="shared" si="42"/>
        <v>500</v>
      </c>
      <c r="G197" s="366">
        <f t="shared" si="42"/>
        <v>0</v>
      </c>
      <c r="H197" s="366">
        <f t="shared" si="42"/>
        <v>0</v>
      </c>
      <c r="I197" s="366">
        <f t="shared" si="42"/>
        <v>0</v>
      </c>
      <c r="J197" s="366">
        <f t="shared" si="42"/>
        <v>447</v>
      </c>
      <c r="K197" s="366">
        <f t="shared" si="42"/>
        <v>86.16</v>
      </c>
      <c r="L197" s="366">
        <f t="shared" si="42"/>
        <v>360</v>
      </c>
      <c r="M197" s="366">
        <f t="shared" si="42"/>
        <v>336.84000000000003</v>
      </c>
      <c r="N197" s="366">
        <f t="shared" si="42"/>
        <v>0</v>
      </c>
      <c r="O197" s="366">
        <f>SUM(C197+D197+K197+L197+M197+N197)</f>
        <v>3783</v>
      </c>
    </row>
    <row r="198" spans="1:15" ht="12">
      <c r="A198" s="349"/>
      <c r="B198" s="349"/>
      <c r="C198" s="349"/>
      <c r="D198" s="349"/>
      <c r="E198" s="349"/>
      <c r="F198" s="349"/>
      <c r="G198" s="349"/>
      <c r="H198" s="349"/>
      <c r="I198" s="349"/>
      <c r="J198" s="349"/>
      <c r="K198" s="349"/>
      <c r="L198" s="349"/>
      <c r="M198" s="349"/>
      <c r="N198" s="349"/>
      <c r="O198" s="349"/>
    </row>
    <row r="199" spans="1:15" ht="12">
      <c r="A199" s="349"/>
      <c r="B199" s="349"/>
      <c r="C199" s="349"/>
      <c r="D199" s="349"/>
      <c r="E199" s="349"/>
      <c r="F199" s="349"/>
      <c r="G199" s="349"/>
      <c r="H199" s="349"/>
      <c r="I199" s="349"/>
      <c r="J199" s="349"/>
      <c r="K199" s="349"/>
      <c r="L199" s="349"/>
      <c r="M199" s="349"/>
      <c r="N199" s="349"/>
      <c r="O199" s="349"/>
    </row>
    <row r="200" spans="1:15" ht="12">
      <c r="A200" s="349"/>
      <c r="B200" s="349"/>
      <c r="C200" s="349"/>
      <c r="D200" s="349"/>
      <c r="E200" s="349"/>
      <c r="F200" s="349"/>
      <c r="G200" s="349"/>
      <c r="H200" s="349"/>
      <c r="I200" s="349"/>
      <c r="J200" s="349"/>
      <c r="K200" s="349"/>
      <c r="L200" s="349"/>
      <c r="M200" s="349"/>
      <c r="N200" s="349"/>
      <c r="O200" s="349"/>
    </row>
    <row r="201" spans="1:15" ht="12.75">
      <c r="A201" s="349"/>
      <c r="B201" s="349"/>
      <c r="C201" s="349"/>
      <c r="D201" s="349"/>
      <c r="E201" s="349"/>
      <c r="F201" s="164" t="s">
        <v>433</v>
      </c>
      <c r="G201" s="349"/>
      <c r="H201" s="349"/>
      <c r="I201" s="349"/>
      <c r="J201" s="349"/>
      <c r="K201" s="349"/>
      <c r="L201" s="349"/>
      <c r="M201" s="349"/>
      <c r="N201" s="349"/>
      <c r="O201" s="349"/>
    </row>
    <row r="202" spans="1:15" ht="12.75">
      <c r="A202" s="349"/>
      <c r="B202" s="349"/>
      <c r="C202" s="349"/>
      <c r="D202" s="349"/>
      <c r="E202" s="349"/>
      <c r="F202" s="164" t="s">
        <v>434</v>
      </c>
      <c r="G202" s="349"/>
      <c r="H202" s="349"/>
      <c r="I202" s="349"/>
      <c r="J202" s="349"/>
      <c r="K202" s="349"/>
      <c r="L202" s="349"/>
      <c r="M202" s="349"/>
      <c r="N202" s="349"/>
      <c r="O202" s="349"/>
    </row>
    <row r="203" spans="1:15" ht="12.75">
      <c r="A203" s="349"/>
      <c r="B203" s="349"/>
      <c r="C203" s="349"/>
      <c r="D203" s="349"/>
      <c r="E203" s="349"/>
      <c r="F203"/>
      <c r="G203" s="349"/>
      <c r="H203" s="349"/>
      <c r="I203" s="349"/>
      <c r="J203" s="349"/>
      <c r="K203" s="349"/>
      <c r="L203" s="349"/>
      <c r="M203" s="349"/>
      <c r="N203" s="349"/>
      <c r="O203" s="349"/>
    </row>
    <row r="204" spans="1:15" ht="12.75">
      <c r="A204" s="349"/>
      <c r="B204" s="349"/>
      <c r="C204" s="349"/>
      <c r="D204" s="349"/>
      <c r="E204" s="349"/>
      <c r="F204"/>
      <c r="G204" s="349"/>
      <c r="H204" s="349"/>
      <c r="I204" s="349"/>
      <c r="J204" s="349"/>
      <c r="K204" s="349"/>
      <c r="L204" s="349"/>
      <c r="M204" s="349"/>
      <c r="N204" s="349"/>
      <c r="O204" s="349"/>
    </row>
    <row r="205" spans="1:15" ht="12.75">
      <c r="A205" s="349"/>
      <c r="B205" s="349"/>
      <c r="C205" s="349"/>
      <c r="D205" s="349"/>
      <c r="E205" s="349"/>
      <c r="F205"/>
      <c r="G205" s="349"/>
      <c r="H205" s="349"/>
      <c r="I205" s="349"/>
      <c r="J205" s="349"/>
      <c r="K205" s="349"/>
      <c r="L205" s="349"/>
      <c r="M205" s="349"/>
      <c r="N205" s="349"/>
      <c r="O205" s="349"/>
    </row>
    <row r="206" spans="1:15" ht="12.75">
      <c r="A206" s="349"/>
      <c r="B206" s="349"/>
      <c r="C206" s="349"/>
      <c r="D206" s="349"/>
      <c r="E206" s="349"/>
      <c r="F206"/>
      <c r="G206" s="349"/>
      <c r="H206" s="349"/>
      <c r="I206" s="349"/>
      <c r="J206" s="349"/>
      <c r="K206" s="349"/>
      <c r="L206" s="349"/>
      <c r="M206" s="349"/>
      <c r="N206" s="349"/>
      <c r="O206" s="349"/>
    </row>
    <row r="207" spans="1:15" ht="12.75">
      <c r="A207" s="349"/>
      <c r="B207" s="349"/>
      <c r="C207" s="349"/>
      <c r="D207" s="349"/>
      <c r="E207" s="349"/>
      <c r="F207" s="148" t="s">
        <v>435</v>
      </c>
      <c r="G207" s="349"/>
      <c r="H207" s="349"/>
      <c r="I207" s="349"/>
      <c r="J207" s="349"/>
      <c r="K207" s="349"/>
      <c r="L207" s="349"/>
      <c r="M207" s="349"/>
      <c r="N207" s="349"/>
      <c r="O207" s="349"/>
    </row>
    <row r="208" spans="1:15" ht="12.75">
      <c r="A208" s="349"/>
      <c r="B208" s="349"/>
      <c r="C208" s="349"/>
      <c r="D208" s="349"/>
      <c r="E208" s="349"/>
      <c r="F208" s="164" t="s">
        <v>564</v>
      </c>
      <c r="G208" s="349"/>
      <c r="H208" s="349"/>
      <c r="I208" s="349"/>
      <c r="J208" s="349"/>
      <c r="K208" s="349"/>
      <c r="L208" s="349"/>
      <c r="M208" s="349"/>
      <c r="N208" s="349"/>
      <c r="O208" s="349"/>
    </row>
    <row r="209" spans="1:15" ht="12">
      <c r="A209" s="349"/>
      <c r="B209" s="349"/>
      <c r="C209" s="349"/>
      <c r="D209" s="349"/>
      <c r="E209" s="349"/>
      <c r="F209" s="349"/>
      <c r="G209" s="349"/>
      <c r="H209" s="349"/>
      <c r="I209" s="349"/>
      <c r="J209" s="349"/>
      <c r="K209" s="349"/>
      <c r="L209" s="349"/>
      <c r="M209" s="349"/>
      <c r="N209" s="349"/>
      <c r="O209" s="349"/>
    </row>
  </sheetData>
  <sheetProtection/>
  <mergeCells count="20">
    <mergeCell ref="D193:J193"/>
    <mergeCell ref="K193:L193"/>
    <mergeCell ref="D121:J121"/>
    <mergeCell ref="K121:L121"/>
    <mergeCell ref="D127:J127"/>
    <mergeCell ref="K127:L127"/>
    <mergeCell ref="D187:J187"/>
    <mergeCell ref="K187:L187"/>
    <mergeCell ref="D39:J39"/>
    <mergeCell ref="K39:L39"/>
    <mergeCell ref="D46:J46"/>
    <mergeCell ref="K46:L46"/>
    <mergeCell ref="D115:J115"/>
    <mergeCell ref="K115:L115"/>
    <mergeCell ref="M1:N1"/>
    <mergeCell ref="A9:A10"/>
    <mergeCell ref="B9:B10"/>
    <mergeCell ref="C9:C10"/>
    <mergeCell ref="D9:J9"/>
    <mergeCell ref="K9:L9"/>
  </mergeCells>
  <printOptions/>
  <pageMargins left="0.5511811023622047" right="0" top="0.1968503937007874" bottom="0.1968503937007874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0">
      <selection activeCell="D34" sqref="D34"/>
    </sheetView>
  </sheetViews>
  <sheetFormatPr defaultColWidth="9.140625" defaultRowHeight="12.75"/>
  <cols>
    <col min="1" max="1" width="2.57421875" style="0" customWidth="1"/>
    <col min="2" max="2" width="5.57421875" style="0" customWidth="1"/>
    <col min="3" max="3" width="43.7109375" style="0" customWidth="1"/>
    <col min="4" max="4" width="14.8515625" style="0" customWidth="1"/>
  </cols>
  <sheetData>
    <row r="1" spans="1:2" ht="12.75">
      <c r="A1" s="1" t="s">
        <v>409</v>
      </c>
      <c r="B1" s="1"/>
    </row>
    <row r="2" spans="1:4" ht="12.75">
      <c r="A2" s="1" t="s">
        <v>410</v>
      </c>
      <c r="B2" s="1"/>
      <c r="D2" s="200"/>
    </row>
    <row r="3" spans="1:4" ht="12.75">
      <c r="A3" s="1" t="s">
        <v>411</v>
      </c>
      <c r="B3" s="1"/>
      <c r="D3" s="141"/>
    </row>
    <row r="4" spans="1:2" ht="12.75">
      <c r="A4" s="1" t="s">
        <v>412</v>
      </c>
      <c r="B4" s="1"/>
    </row>
    <row r="6" ht="12.75">
      <c r="B6" s="1" t="s">
        <v>413</v>
      </c>
    </row>
    <row r="7" spans="2:3" ht="12.75">
      <c r="B7" s="1"/>
      <c r="C7" s="1" t="s">
        <v>569</v>
      </c>
    </row>
    <row r="8" ht="12.75">
      <c r="B8" s="148"/>
    </row>
    <row r="9" ht="12.75">
      <c r="D9" s="4" t="s">
        <v>152</v>
      </c>
    </row>
    <row r="10" spans="2:4" ht="12.75">
      <c r="B10" s="90"/>
      <c r="C10" s="90" t="s">
        <v>414</v>
      </c>
      <c r="D10" s="90" t="s">
        <v>415</v>
      </c>
    </row>
    <row r="11" spans="2:4" ht="12.75">
      <c r="B11" s="156" t="s">
        <v>157</v>
      </c>
      <c r="C11" s="157" t="s">
        <v>416</v>
      </c>
      <c r="D11" s="158">
        <f>D12+D13</f>
        <v>15161</v>
      </c>
    </row>
    <row r="12" spans="2:4" ht="12.75">
      <c r="B12" s="90" t="s">
        <v>148</v>
      </c>
      <c r="C12" s="60" t="s">
        <v>417</v>
      </c>
      <c r="D12" s="28">
        <v>5555</v>
      </c>
    </row>
    <row r="13" spans="2:4" ht="12.75">
      <c r="B13" s="90" t="s">
        <v>149</v>
      </c>
      <c r="C13" s="60" t="s">
        <v>418</v>
      </c>
      <c r="D13" s="28">
        <v>9606</v>
      </c>
    </row>
    <row r="14" spans="2:4" ht="12.75">
      <c r="B14" s="156" t="s">
        <v>419</v>
      </c>
      <c r="C14" s="157" t="s">
        <v>420</v>
      </c>
      <c r="D14" s="159">
        <f>D15+D16+D17+D18+D19</f>
        <v>15161</v>
      </c>
    </row>
    <row r="15" spans="2:4" ht="12.75">
      <c r="B15" s="160">
        <v>1</v>
      </c>
      <c r="C15" s="161" t="s">
        <v>283</v>
      </c>
      <c r="D15" s="162">
        <v>865</v>
      </c>
    </row>
    <row r="16" spans="2:4" ht="12.75">
      <c r="B16" s="160">
        <v>2</v>
      </c>
      <c r="C16" s="161" t="s">
        <v>421</v>
      </c>
      <c r="D16" s="162">
        <v>3700</v>
      </c>
    </row>
    <row r="17" spans="2:4" ht="12.75">
      <c r="B17" s="160">
        <v>5</v>
      </c>
      <c r="C17" s="161" t="s">
        <v>320</v>
      </c>
      <c r="D17" s="162">
        <v>4380</v>
      </c>
    </row>
    <row r="18" spans="2:4" ht="12.75">
      <c r="B18" s="160">
        <v>6</v>
      </c>
      <c r="C18" s="161" t="s">
        <v>422</v>
      </c>
      <c r="D18" s="162">
        <v>5189</v>
      </c>
    </row>
    <row r="19" spans="2:4" ht="12.75">
      <c r="B19" s="160">
        <v>7</v>
      </c>
      <c r="C19" s="161" t="s">
        <v>423</v>
      </c>
      <c r="D19" s="162">
        <v>1027</v>
      </c>
    </row>
    <row r="20" spans="2:4" ht="12.75">
      <c r="B20" s="156" t="s">
        <v>424</v>
      </c>
      <c r="C20" s="157" t="s">
        <v>425</v>
      </c>
      <c r="D20" s="159">
        <f>D21+D25</f>
        <v>15161</v>
      </c>
    </row>
    <row r="21" spans="2:4" ht="12.75">
      <c r="B21" s="90" t="s">
        <v>160</v>
      </c>
      <c r="C21" s="60" t="s">
        <v>426</v>
      </c>
      <c r="D21" s="163">
        <f>D22+D23+D24</f>
        <v>15161</v>
      </c>
    </row>
    <row r="22" spans="2:4" ht="12.75">
      <c r="B22" s="160">
        <v>1</v>
      </c>
      <c r="C22" s="161" t="s">
        <v>427</v>
      </c>
      <c r="D22" s="162">
        <v>5093</v>
      </c>
    </row>
    <row r="23" spans="2:4" ht="12.75">
      <c r="B23" s="160">
        <v>2</v>
      </c>
      <c r="C23" s="161" t="s">
        <v>428</v>
      </c>
      <c r="D23" s="162">
        <v>10002</v>
      </c>
    </row>
    <row r="24" spans="2:4" ht="12.75">
      <c r="B24" s="160">
        <v>3</v>
      </c>
      <c r="C24" s="161" t="s">
        <v>429</v>
      </c>
      <c r="D24" s="162">
        <v>66</v>
      </c>
    </row>
    <row r="25" spans="2:4" ht="12.75">
      <c r="B25" s="90" t="s">
        <v>430</v>
      </c>
      <c r="C25" s="60" t="s">
        <v>431</v>
      </c>
      <c r="D25" s="28">
        <f>D26</f>
        <v>0</v>
      </c>
    </row>
    <row r="26" spans="2:4" ht="12.75">
      <c r="B26" s="160">
        <v>1</v>
      </c>
      <c r="C26" s="161" t="s">
        <v>432</v>
      </c>
      <c r="D26" s="162">
        <v>0</v>
      </c>
    </row>
    <row r="30" ht="12.75">
      <c r="C30" s="164" t="s">
        <v>433</v>
      </c>
    </row>
    <row r="31" ht="12.75">
      <c r="C31" s="164" t="s">
        <v>434</v>
      </c>
    </row>
    <row r="36" ht="12.75">
      <c r="C36" s="148" t="s">
        <v>435</v>
      </c>
    </row>
    <row r="37" ht="12.75">
      <c r="C37" s="164" t="s">
        <v>564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.7109375" style="0" customWidth="1"/>
    <col min="2" max="2" width="45.57421875" style="0" customWidth="1"/>
    <col min="4" max="4" width="9.421875" style="0" customWidth="1"/>
    <col min="5" max="5" width="14.28125" style="0" customWidth="1"/>
    <col min="6" max="6" width="14.8515625" style="0" customWidth="1"/>
    <col min="7" max="7" width="12.7109375" style="0" customWidth="1"/>
    <col min="8" max="8" width="15.140625" style="0" customWidth="1"/>
  </cols>
  <sheetData>
    <row r="1" spans="1:2" ht="12.75">
      <c r="A1" s="1" t="s">
        <v>409</v>
      </c>
      <c r="B1" s="1"/>
    </row>
    <row r="2" spans="1:6" ht="12.75">
      <c r="A2" s="1" t="s">
        <v>410</v>
      </c>
      <c r="B2" s="1"/>
      <c r="F2" s="200"/>
    </row>
    <row r="3" spans="1:6" ht="12.75">
      <c r="A3" s="1" t="s">
        <v>411</v>
      </c>
      <c r="B3" s="1"/>
      <c r="F3" s="141"/>
    </row>
    <row r="4" spans="1:2" ht="12.75">
      <c r="A4" s="1" t="s">
        <v>412</v>
      </c>
      <c r="B4" s="1"/>
    </row>
    <row r="6" ht="12.75">
      <c r="B6" s="1" t="s">
        <v>568</v>
      </c>
    </row>
    <row r="7" spans="2:3" ht="12.75">
      <c r="B7" s="148"/>
      <c r="C7" s="1" t="s">
        <v>436</v>
      </c>
    </row>
    <row r="8" ht="13.5" thickBot="1"/>
    <row r="9" spans="3:8" ht="13.5" thickBot="1">
      <c r="C9" s="4" t="s">
        <v>152</v>
      </c>
      <c r="D9" s="165" t="s">
        <v>119</v>
      </c>
      <c r="E9" s="166" t="s">
        <v>27</v>
      </c>
      <c r="F9" s="166" t="s">
        <v>28</v>
      </c>
      <c r="G9" s="167" t="s">
        <v>82</v>
      </c>
      <c r="H9" s="168"/>
    </row>
    <row r="10" spans="1:8" ht="19.5" customHeight="1">
      <c r="A10" s="306" t="s">
        <v>437</v>
      </c>
      <c r="B10" s="307"/>
      <c r="C10" s="169">
        <f>C11+C16+C21+C26+C31+C36+C41+C46+C51</f>
        <v>15161</v>
      </c>
      <c r="D10" s="170">
        <f>D11+D16+D21+D26+D31+D36+D41+D46+D51</f>
        <v>5093</v>
      </c>
      <c r="E10" s="170">
        <f>E11+E16+E21+E26+E31+E36+E41+E46+E51</f>
        <v>10002</v>
      </c>
      <c r="F10" s="170">
        <f>F11+F16+F21+F26+F31+F36+F41+F46+F51</f>
        <v>66</v>
      </c>
      <c r="G10" s="171">
        <f>G11+G16+G21+G26+G31+G36+G41+G46+G51</f>
        <v>0</v>
      </c>
      <c r="H10" s="172"/>
    </row>
    <row r="11" spans="1:8" ht="12.75">
      <c r="A11" s="173" t="s">
        <v>157</v>
      </c>
      <c r="B11" s="157" t="s">
        <v>438</v>
      </c>
      <c r="C11" s="158">
        <f>C15</f>
        <v>865</v>
      </c>
      <c r="D11" s="174">
        <f>D15</f>
        <v>440</v>
      </c>
      <c r="E11" s="174">
        <f>E15</f>
        <v>425</v>
      </c>
      <c r="F11" s="174">
        <f>F15</f>
        <v>0</v>
      </c>
      <c r="G11" s="175"/>
      <c r="H11" s="176"/>
    </row>
    <row r="12" spans="1:8" ht="12.75">
      <c r="A12" s="177" t="s">
        <v>148</v>
      </c>
      <c r="B12" s="60" t="s">
        <v>439</v>
      </c>
      <c r="C12" s="163">
        <v>865</v>
      </c>
      <c r="D12" s="30" t="s">
        <v>280</v>
      </c>
      <c r="E12" s="30" t="s">
        <v>280</v>
      </c>
      <c r="F12" s="30" t="s">
        <v>280</v>
      </c>
      <c r="G12" s="178" t="s">
        <v>280</v>
      </c>
      <c r="H12" s="176"/>
    </row>
    <row r="13" spans="1:8" ht="12.75">
      <c r="A13" s="179">
        <v>1</v>
      </c>
      <c r="B13" s="161" t="s">
        <v>440</v>
      </c>
      <c r="C13" s="162">
        <v>255</v>
      </c>
      <c r="D13" s="180" t="s">
        <v>280</v>
      </c>
      <c r="E13" s="180" t="s">
        <v>280</v>
      </c>
      <c r="F13" s="180" t="s">
        <v>280</v>
      </c>
      <c r="G13" s="181" t="s">
        <v>280</v>
      </c>
      <c r="H13" s="2"/>
    </row>
    <row r="14" spans="1:8" ht="12.75">
      <c r="A14" s="179">
        <v>2</v>
      </c>
      <c r="B14" s="161" t="s">
        <v>441</v>
      </c>
      <c r="C14" s="162">
        <v>610</v>
      </c>
      <c r="D14" s="180" t="s">
        <v>280</v>
      </c>
      <c r="E14" s="180" t="s">
        <v>280</v>
      </c>
      <c r="F14" s="180" t="s">
        <v>280</v>
      </c>
      <c r="G14" s="181" t="s">
        <v>280</v>
      </c>
      <c r="H14" s="2"/>
    </row>
    <row r="15" spans="1:8" ht="12.75">
      <c r="A15" s="177" t="s">
        <v>149</v>
      </c>
      <c r="B15" s="60" t="s">
        <v>442</v>
      </c>
      <c r="C15" s="28">
        <v>865</v>
      </c>
      <c r="D15" s="182">
        <v>440</v>
      </c>
      <c r="E15" s="182">
        <v>425</v>
      </c>
      <c r="F15" s="182">
        <v>0</v>
      </c>
      <c r="G15" s="178">
        <v>0</v>
      </c>
      <c r="H15" s="2"/>
    </row>
    <row r="16" spans="1:8" ht="12.75">
      <c r="A16" s="173" t="s">
        <v>419</v>
      </c>
      <c r="B16" s="157" t="s">
        <v>443</v>
      </c>
      <c r="C16" s="159">
        <f>C20</f>
        <v>3700</v>
      </c>
      <c r="D16" s="183">
        <f>D20</f>
        <v>2200</v>
      </c>
      <c r="E16" s="183">
        <f>E20</f>
        <v>1500</v>
      </c>
      <c r="F16" s="183">
        <f>F20</f>
        <v>0</v>
      </c>
      <c r="G16" s="184">
        <v>0</v>
      </c>
      <c r="H16" s="42"/>
    </row>
    <row r="17" spans="1:8" ht="12.75">
      <c r="A17" s="177" t="s">
        <v>148</v>
      </c>
      <c r="B17" s="60" t="s">
        <v>439</v>
      </c>
      <c r="C17" s="28">
        <v>3700</v>
      </c>
      <c r="D17" s="30" t="s">
        <v>280</v>
      </c>
      <c r="E17" s="30" t="s">
        <v>280</v>
      </c>
      <c r="F17" s="30" t="s">
        <v>280</v>
      </c>
      <c r="G17" s="178" t="s">
        <v>280</v>
      </c>
      <c r="H17" s="2"/>
    </row>
    <row r="18" spans="1:8" ht="12.75">
      <c r="A18" s="179">
        <v>1</v>
      </c>
      <c r="B18" s="161" t="s">
        <v>440</v>
      </c>
      <c r="C18" s="162">
        <v>65</v>
      </c>
      <c r="D18" s="180" t="s">
        <v>280</v>
      </c>
      <c r="E18" s="180" t="s">
        <v>280</v>
      </c>
      <c r="F18" s="180" t="s">
        <v>280</v>
      </c>
      <c r="G18" s="181" t="s">
        <v>280</v>
      </c>
      <c r="H18" s="2"/>
    </row>
    <row r="19" spans="1:8" ht="12.75">
      <c r="A19" s="179">
        <v>2</v>
      </c>
      <c r="B19" s="161" t="s">
        <v>441</v>
      </c>
      <c r="C19" s="162">
        <v>3635</v>
      </c>
      <c r="D19" s="180" t="s">
        <v>280</v>
      </c>
      <c r="E19" s="180" t="s">
        <v>280</v>
      </c>
      <c r="F19" s="180" t="s">
        <v>280</v>
      </c>
      <c r="G19" s="181" t="s">
        <v>280</v>
      </c>
      <c r="H19" s="2"/>
    </row>
    <row r="20" spans="1:8" ht="12.75">
      <c r="A20" s="177" t="s">
        <v>149</v>
      </c>
      <c r="B20" s="60" t="s">
        <v>442</v>
      </c>
      <c r="C20" s="28">
        <v>3700</v>
      </c>
      <c r="D20" s="180">
        <v>2200</v>
      </c>
      <c r="E20" s="180">
        <v>1500</v>
      </c>
      <c r="F20" s="180">
        <v>0</v>
      </c>
      <c r="G20" s="178">
        <v>0</v>
      </c>
      <c r="H20" s="2"/>
    </row>
    <row r="21" spans="1:8" s="1" customFormat="1" ht="12.75">
      <c r="A21" s="173" t="s">
        <v>424</v>
      </c>
      <c r="B21" s="157" t="s">
        <v>444</v>
      </c>
      <c r="C21" s="159">
        <f>C25</f>
        <v>788</v>
      </c>
      <c r="D21" s="183">
        <f>D25</f>
        <v>280</v>
      </c>
      <c r="E21" s="183">
        <f>E25</f>
        <v>508</v>
      </c>
      <c r="F21" s="183">
        <f>F25</f>
        <v>0</v>
      </c>
      <c r="G21" s="184">
        <v>0</v>
      </c>
      <c r="H21" s="42"/>
    </row>
    <row r="22" spans="1:8" ht="12.75">
      <c r="A22" s="177" t="s">
        <v>148</v>
      </c>
      <c r="B22" s="60" t="s">
        <v>439</v>
      </c>
      <c r="C22" s="28">
        <v>788</v>
      </c>
      <c r="D22" s="30" t="s">
        <v>280</v>
      </c>
      <c r="E22" s="30" t="s">
        <v>280</v>
      </c>
      <c r="F22" s="30" t="s">
        <v>280</v>
      </c>
      <c r="G22" s="178" t="s">
        <v>280</v>
      </c>
      <c r="H22" s="2"/>
    </row>
    <row r="23" spans="1:8" ht="12.75">
      <c r="A23" s="179">
        <v>1</v>
      </c>
      <c r="B23" s="161" t="s">
        <v>440</v>
      </c>
      <c r="C23" s="162">
        <v>188</v>
      </c>
      <c r="D23" s="180" t="s">
        <v>280</v>
      </c>
      <c r="E23" s="180" t="s">
        <v>280</v>
      </c>
      <c r="F23" s="180" t="s">
        <v>280</v>
      </c>
      <c r="G23" s="181" t="s">
        <v>280</v>
      </c>
      <c r="H23" s="2"/>
    </row>
    <row r="24" spans="1:8" ht="12.75">
      <c r="A24" s="179">
        <v>2</v>
      </c>
      <c r="B24" s="161" t="s">
        <v>441</v>
      </c>
      <c r="C24" s="162">
        <v>600</v>
      </c>
      <c r="D24" s="180" t="s">
        <v>280</v>
      </c>
      <c r="E24" s="180" t="s">
        <v>280</v>
      </c>
      <c r="F24" s="180" t="s">
        <v>280</v>
      </c>
      <c r="G24" s="181" t="s">
        <v>280</v>
      </c>
      <c r="H24" s="2"/>
    </row>
    <row r="25" spans="1:8" ht="12.75">
      <c r="A25" s="177" t="s">
        <v>149</v>
      </c>
      <c r="B25" s="60" t="s">
        <v>442</v>
      </c>
      <c r="C25" s="28">
        <v>788</v>
      </c>
      <c r="D25" s="182">
        <v>280</v>
      </c>
      <c r="E25" s="182">
        <v>508</v>
      </c>
      <c r="F25" s="182">
        <v>0</v>
      </c>
      <c r="G25" s="178">
        <v>0</v>
      </c>
      <c r="H25" s="34"/>
    </row>
    <row r="26" spans="1:8" s="1" customFormat="1" ht="12.75">
      <c r="A26" s="173" t="s">
        <v>445</v>
      </c>
      <c r="B26" s="157" t="s">
        <v>446</v>
      </c>
      <c r="C26" s="159">
        <f>C30</f>
        <v>1403</v>
      </c>
      <c r="D26" s="183">
        <f>D30</f>
        <v>643</v>
      </c>
      <c r="E26" s="183">
        <f>E30</f>
        <v>760</v>
      </c>
      <c r="F26" s="183">
        <f>F30</f>
        <v>0</v>
      </c>
      <c r="G26" s="185">
        <f>G30</f>
        <v>0</v>
      </c>
      <c r="H26" s="42"/>
    </row>
    <row r="27" spans="1:8" ht="12.75">
      <c r="A27" s="177" t="s">
        <v>148</v>
      </c>
      <c r="B27" s="60" t="s">
        <v>439</v>
      </c>
      <c r="C27" s="28">
        <v>1403</v>
      </c>
      <c r="D27" s="30" t="s">
        <v>280</v>
      </c>
      <c r="E27" s="30" t="s">
        <v>280</v>
      </c>
      <c r="F27" s="30" t="s">
        <v>280</v>
      </c>
      <c r="G27" s="178" t="s">
        <v>280</v>
      </c>
      <c r="H27" s="42"/>
    </row>
    <row r="28" spans="1:8" ht="12.75">
      <c r="A28" s="179">
        <v>1</v>
      </c>
      <c r="B28" s="161" t="s">
        <v>440</v>
      </c>
      <c r="C28" s="162">
        <v>200</v>
      </c>
      <c r="D28" s="180" t="s">
        <v>280</v>
      </c>
      <c r="E28" s="180" t="s">
        <v>280</v>
      </c>
      <c r="F28" s="180" t="s">
        <v>280</v>
      </c>
      <c r="G28" s="181" t="s">
        <v>280</v>
      </c>
      <c r="H28" s="2"/>
    </row>
    <row r="29" spans="1:8" ht="12.75">
      <c r="A29" s="179">
        <v>2</v>
      </c>
      <c r="B29" s="161" t="s">
        <v>441</v>
      </c>
      <c r="C29" s="162">
        <v>1203</v>
      </c>
      <c r="D29" s="180" t="s">
        <v>280</v>
      </c>
      <c r="E29" s="180" t="s">
        <v>280</v>
      </c>
      <c r="F29" s="180" t="s">
        <v>280</v>
      </c>
      <c r="G29" s="181" t="s">
        <v>280</v>
      </c>
      <c r="H29" s="2"/>
    </row>
    <row r="30" spans="1:8" s="1" customFormat="1" ht="12.75">
      <c r="A30" s="177" t="s">
        <v>149</v>
      </c>
      <c r="B30" s="60" t="s">
        <v>442</v>
      </c>
      <c r="C30" s="28">
        <v>1403</v>
      </c>
      <c r="D30" s="182">
        <v>643</v>
      </c>
      <c r="E30" s="182">
        <v>760</v>
      </c>
      <c r="F30" s="182">
        <v>0</v>
      </c>
      <c r="G30" s="178">
        <v>0</v>
      </c>
      <c r="H30" s="34"/>
    </row>
    <row r="31" spans="1:8" s="1" customFormat="1" ht="12.75">
      <c r="A31" s="173" t="s">
        <v>447</v>
      </c>
      <c r="B31" s="157" t="s">
        <v>448</v>
      </c>
      <c r="C31" s="159">
        <f>C35</f>
        <v>365</v>
      </c>
      <c r="D31" s="183">
        <f>D35</f>
        <v>300</v>
      </c>
      <c r="E31" s="183">
        <f>E35</f>
        <v>65</v>
      </c>
      <c r="F31" s="183">
        <f>F35</f>
        <v>0</v>
      </c>
      <c r="G31" s="186">
        <v>0</v>
      </c>
      <c r="H31" s="42"/>
    </row>
    <row r="32" spans="1:8" ht="12.75">
      <c r="A32" s="177" t="s">
        <v>148</v>
      </c>
      <c r="B32" s="60" t="s">
        <v>439</v>
      </c>
      <c r="C32" s="28">
        <f>C33+C34</f>
        <v>365</v>
      </c>
      <c r="D32" s="30" t="s">
        <v>280</v>
      </c>
      <c r="E32" s="30" t="s">
        <v>280</v>
      </c>
      <c r="F32" s="30" t="s">
        <v>280</v>
      </c>
      <c r="G32" s="178" t="s">
        <v>280</v>
      </c>
      <c r="H32" s="2"/>
    </row>
    <row r="33" spans="1:8" ht="12.75">
      <c r="A33" s="179">
        <v>1</v>
      </c>
      <c r="B33" s="161" t="s">
        <v>440</v>
      </c>
      <c r="C33" s="187">
        <v>20</v>
      </c>
      <c r="D33" s="180" t="s">
        <v>280</v>
      </c>
      <c r="E33" s="180" t="s">
        <v>280</v>
      </c>
      <c r="F33" s="180" t="s">
        <v>280</v>
      </c>
      <c r="G33" s="181" t="s">
        <v>280</v>
      </c>
      <c r="H33" s="42"/>
    </row>
    <row r="34" spans="1:8" ht="12.75">
      <c r="A34" s="179">
        <v>2</v>
      </c>
      <c r="B34" s="161" t="s">
        <v>441</v>
      </c>
      <c r="C34" s="162">
        <v>345</v>
      </c>
      <c r="D34" s="180" t="s">
        <v>280</v>
      </c>
      <c r="E34" s="180" t="s">
        <v>280</v>
      </c>
      <c r="F34" s="180" t="s">
        <v>280</v>
      </c>
      <c r="G34" s="181" t="s">
        <v>280</v>
      </c>
      <c r="H34" s="2"/>
    </row>
    <row r="35" spans="1:8" s="1" customFormat="1" ht="12.75">
      <c r="A35" s="177" t="s">
        <v>149</v>
      </c>
      <c r="B35" s="60" t="s">
        <v>442</v>
      </c>
      <c r="C35" s="28">
        <v>365</v>
      </c>
      <c r="D35" s="182">
        <v>300</v>
      </c>
      <c r="E35" s="182">
        <v>65</v>
      </c>
      <c r="F35" s="182">
        <v>0</v>
      </c>
      <c r="G35" s="188">
        <v>0</v>
      </c>
      <c r="H35" s="34"/>
    </row>
    <row r="36" spans="1:8" s="1" customFormat="1" ht="12.75">
      <c r="A36" s="173" t="s">
        <v>449</v>
      </c>
      <c r="B36" s="157" t="s">
        <v>450</v>
      </c>
      <c r="C36" s="159">
        <f>C40</f>
        <v>688</v>
      </c>
      <c r="D36" s="183">
        <f>D40</f>
        <v>210</v>
      </c>
      <c r="E36" s="183">
        <f>E40</f>
        <v>478</v>
      </c>
      <c r="F36" s="183">
        <f>F40</f>
        <v>0</v>
      </c>
      <c r="G36" s="186">
        <v>0</v>
      </c>
      <c r="H36" s="34"/>
    </row>
    <row r="37" spans="1:8" s="1" customFormat="1" ht="12.75">
      <c r="A37" s="177" t="s">
        <v>148</v>
      </c>
      <c r="B37" s="60" t="s">
        <v>439</v>
      </c>
      <c r="C37" s="28">
        <f>C38+C39</f>
        <v>688</v>
      </c>
      <c r="D37" s="30" t="s">
        <v>280</v>
      </c>
      <c r="E37" s="30" t="s">
        <v>280</v>
      </c>
      <c r="F37" s="30" t="s">
        <v>280</v>
      </c>
      <c r="G37" s="178" t="s">
        <v>280</v>
      </c>
      <c r="H37" s="34"/>
    </row>
    <row r="38" spans="1:8" s="1" customFormat="1" ht="12.75">
      <c r="A38" s="179">
        <v>1</v>
      </c>
      <c r="B38" s="161" t="s">
        <v>440</v>
      </c>
      <c r="C38" s="187">
        <v>100</v>
      </c>
      <c r="D38" s="180" t="s">
        <v>280</v>
      </c>
      <c r="E38" s="180" t="s">
        <v>280</v>
      </c>
      <c r="F38" s="180" t="s">
        <v>280</v>
      </c>
      <c r="G38" s="181" t="s">
        <v>280</v>
      </c>
      <c r="H38" s="34"/>
    </row>
    <row r="39" spans="1:8" s="1" customFormat="1" ht="12.75">
      <c r="A39" s="179">
        <v>2</v>
      </c>
      <c r="B39" s="161" t="s">
        <v>441</v>
      </c>
      <c r="C39" s="187">
        <v>588</v>
      </c>
      <c r="D39" s="180" t="s">
        <v>280</v>
      </c>
      <c r="E39" s="180" t="s">
        <v>280</v>
      </c>
      <c r="F39" s="180" t="s">
        <v>280</v>
      </c>
      <c r="G39" s="181" t="s">
        <v>280</v>
      </c>
      <c r="H39" s="34"/>
    </row>
    <row r="40" spans="1:8" s="1" customFormat="1" ht="12.75">
      <c r="A40" s="177" t="s">
        <v>149</v>
      </c>
      <c r="B40" s="60" t="s">
        <v>442</v>
      </c>
      <c r="C40" s="28">
        <v>688</v>
      </c>
      <c r="D40" s="182">
        <v>210</v>
      </c>
      <c r="E40" s="182">
        <v>478</v>
      </c>
      <c r="F40" s="182">
        <v>0</v>
      </c>
      <c r="G40" s="188">
        <v>0</v>
      </c>
      <c r="H40" s="34"/>
    </row>
    <row r="41" spans="1:8" s="1" customFormat="1" ht="12.75">
      <c r="A41" s="173" t="s">
        <v>451</v>
      </c>
      <c r="B41" s="157" t="s">
        <v>452</v>
      </c>
      <c r="C41" s="159">
        <f>C45</f>
        <v>1945</v>
      </c>
      <c r="D41" s="183">
        <f>D45</f>
        <v>240</v>
      </c>
      <c r="E41" s="183">
        <f>E45</f>
        <v>1705</v>
      </c>
      <c r="F41" s="189">
        <v>0</v>
      </c>
      <c r="G41" s="186">
        <v>0</v>
      </c>
      <c r="H41" s="34"/>
    </row>
    <row r="42" spans="1:8" s="1" customFormat="1" ht="12.75">
      <c r="A42" s="177" t="s">
        <v>148</v>
      </c>
      <c r="B42" s="60" t="s">
        <v>439</v>
      </c>
      <c r="C42" s="28">
        <f>C43+C44</f>
        <v>1945</v>
      </c>
      <c r="D42" s="30" t="s">
        <v>280</v>
      </c>
      <c r="E42" s="30" t="s">
        <v>280</v>
      </c>
      <c r="F42" s="30" t="s">
        <v>280</v>
      </c>
      <c r="G42" s="178" t="s">
        <v>280</v>
      </c>
      <c r="H42" s="34"/>
    </row>
    <row r="43" spans="1:8" s="1" customFormat="1" ht="12.75">
      <c r="A43" s="179">
        <v>1</v>
      </c>
      <c r="B43" s="161" t="s">
        <v>440</v>
      </c>
      <c r="C43" s="187">
        <v>30</v>
      </c>
      <c r="D43" s="180" t="s">
        <v>280</v>
      </c>
      <c r="E43" s="180" t="s">
        <v>280</v>
      </c>
      <c r="F43" s="180" t="s">
        <v>280</v>
      </c>
      <c r="G43" s="181" t="s">
        <v>280</v>
      </c>
      <c r="H43" s="34"/>
    </row>
    <row r="44" spans="1:8" s="1" customFormat="1" ht="12.75">
      <c r="A44" s="179">
        <v>2</v>
      </c>
      <c r="B44" s="161" t="s">
        <v>441</v>
      </c>
      <c r="C44" s="187">
        <v>1915</v>
      </c>
      <c r="D44" s="180" t="s">
        <v>280</v>
      </c>
      <c r="E44" s="180" t="s">
        <v>280</v>
      </c>
      <c r="F44" s="180" t="s">
        <v>280</v>
      </c>
      <c r="G44" s="181" t="s">
        <v>280</v>
      </c>
      <c r="H44" s="34"/>
    </row>
    <row r="45" spans="1:8" s="1" customFormat="1" ht="12.75">
      <c r="A45" s="177" t="s">
        <v>149</v>
      </c>
      <c r="B45" s="60" t="s">
        <v>442</v>
      </c>
      <c r="C45" s="28">
        <v>1945</v>
      </c>
      <c r="D45" s="182">
        <v>240</v>
      </c>
      <c r="E45" s="182">
        <v>1705</v>
      </c>
      <c r="F45" s="182">
        <v>0</v>
      </c>
      <c r="G45" s="188">
        <v>0</v>
      </c>
      <c r="H45" s="34"/>
    </row>
    <row r="46" spans="1:8" s="1" customFormat="1" ht="12.75">
      <c r="A46" s="173" t="s">
        <v>453</v>
      </c>
      <c r="B46" s="157" t="s">
        <v>454</v>
      </c>
      <c r="C46" s="159">
        <f>C50</f>
        <v>1027</v>
      </c>
      <c r="D46" s="183">
        <f>D50</f>
        <v>280</v>
      </c>
      <c r="E46" s="183">
        <f>E50</f>
        <v>747</v>
      </c>
      <c r="F46" s="189">
        <v>0</v>
      </c>
      <c r="G46" s="186">
        <v>0</v>
      </c>
      <c r="H46" s="34"/>
    </row>
    <row r="47" spans="1:8" s="1" customFormat="1" ht="12.75">
      <c r="A47" s="177" t="s">
        <v>148</v>
      </c>
      <c r="B47" s="60" t="s">
        <v>439</v>
      </c>
      <c r="C47" s="28">
        <f>C48+C49</f>
        <v>1027</v>
      </c>
      <c r="D47" s="30" t="s">
        <v>280</v>
      </c>
      <c r="E47" s="30" t="s">
        <v>280</v>
      </c>
      <c r="F47" s="30" t="s">
        <v>280</v>
      </c>
      <c r="G47" s="178" t="s">
        <v>280</v>
      </c>
      <c r="H47" s="34"/>
    </row>
    <row r="48" spans="1:8" s="1" customFormat="1" ht="12.75">
      <c r="A48" s="179">
        <v>1</v>
      </c>
      <c r="B48" s="161" t="s">
        <v>440</v>
      </c>
      <c r="C48" s="187">
        <v>317</v>
      </c>
      <c r="D48" s="180" t="s">
        <v>280</v>
      </c>
      <c r="E48" s="180" t="s">
        <v>280</v>
      </c>
      <c r="F48" s="180" t="s">
        <v>280</v>
      </c>
      <c r="G48" s="181" t="s">
        <v>280</v>
      </c>
      <c r="H48" s="34"/>
    </row>
    <row r="49" spans="1:8" s="1" customFormat="1" ht="12.75">
      <c r="A49" s="179">
        <v>2</v>
      </c>
      <c r="B49" s="161" t="s">
        <v>441</v>
      </c>
      <c r="C49" s="187">
        <v>710</v>
      </c>
      <c r="D49" s="180" t="s">
        <v>280</v>
      </c>
      <c r="E49" s="180" t="s">
        <v>280</v>
      </c>
      <c r="F49" s="180" t="s">
        <v>280</v>
      </c>
      <c r="G49" s="181" t="s">
        <v>280</v>
      </c>
      <c r="H49" s="34"/>
    </row>
    <row r="50" spans="1:8" s="1" customFormat="1" ht="12.75">
      <c r="A50" s="177" t="s">
        <v>149</v>
      </c>
      <c r="B50" s="60" t="s">
        <v>442</v>
      </c>
      <c r="C50" s="28">
        <v>1027</v>
      </c>
      <c r="D50" s="182">
        <v>280</v>
      </c>
      <c r="E50" s="182">
        <v>747</v>
      </c>
      <c r="F50" s="182">
        <v>0</v>
      </c>
      <c r="G50" s="178">
        <v>0</v>
      </c>
      <c r="H50" s="34"/>
    </row>
    <row r="51" spans="1:8" s="1" customFormat="1" ht="12.75">
      <c r="A51" s="173" t="s">
        <v>455</v>
      </c>
      <c r="B51" s="157" t="s">
        <v>140</v>
      </c>
      <c r="C51" s="159">
        <f>C55</f>
        <v>4380</v>
      </c>
      <c r="D51" s="183">
        <f>D55</f>
        <v>500</v>
      </c>
      <c r="E51" s="183">
        <f>E55</f>
        <v>3814</v>
      </c>
      <c r="F51" s="183">
        <f>F55</f>
        <v>66</v>
      </c>
      <c r="G51" s="185">
        <f>G55</f>
        <v>0</v>
      </c>
      <c r="H51" s="42"/>
    </row>
    <row r="52" spans="1:8" s="1" customFormat="1" ht="12.75">
      <c r="A52" s="177" t="s">
        <v>148</v>
      </c>
      <c r="B52" s="60" t="s">
        <v>439</v>
      </c>
      <c r="C52" s="28">
        <f>C53+C54</f>
        <v>4380</v>
      </c>
      <c r="D52" s="30" t="s">
        <v>280</v>
      </c>
      <c r="E52" s="30" t="s">
        <v>280</v>
      </c>
      <c r="F52" s="30" t="s">
        <v>280</v>
      </c>
      <c r="G52" s="178" t="s">
        <v>280</v>
      </c>
      <c r="H52" s="34"/>
    </row>
    <row r="53" spans="1:8" s="1" customFormat="1" ht="12.75">
      <c r="A53" s="179">
        <v>1</v>
      </c>
      <c r="B53" s="161" t="s">
        <v>440</v>
      </c>
      <c r="C53" s="187">
        <v>4380</v>
      </c>
      <c r="D53" s="180" t="s">
        <v>280</v>
      </c>
      <c r="E53" s="180" t="s">
        <v>280</v>
      </c>
      <c r="F53" s="180" t="s">
        <v>280</v>
      </c>
      <c r="G53" s="181" t="s">
        <v>280</v>
      </c>
      <c r="H53" s="34"/>
    </row>
    <row r="54" spans="1:8" s="1" customFormat="1" ht="12.75">
      <c r="A54" s="179">
        <v>2</v>
      </c>
      <c r="B54" s="161" t="s">
        <v>441</v>
      </c>
      <c r="C54" s="187">
        <v>0</v>
      </c>
      <c r="D54" s="180" t="s">
        <v>280</v>
      </c>
      <c r="E54" s="180" t="s">
        <v>280</v>
      </c>
      <c r="F54" s="180" t="s">
        <v>280</v>
      </c>
      <c r="G54" s="181" t="s">
        <v>280</v>
      </c>
      <c r="H54" s="34"/>
    </row>
    <row r="55" spans="1:8" ht="13.5" thickBot="1">
      <c r="A55" s="190" t="s">
        <v>149</v>
      </c>
      <c r="B55" s="191" t="s">
        <v>442</v>
      </c>
      <c r="C55" s="192">
        <v>4380</v>
      </c>
      <c r="D55" s="193">
        <v>500</v>
      </c>
      <c r="E55" s="193">
        <v>3814</v>
      </c>
      <c r="F55" s="193">
        <v>66</v>
      </c>
      <c r="G55" s="194">
        <v>0</v>
      </c>
      <c r="H55" s="42"/>
    </row>
    <row r="57" ht="12.75">
      <c r="H57" s="2"/>
    </row>
    <row r="61" ht="12.75">
      <c r="C61" s="164" t="s">
        <v>433</v>
      </c>
    </row>
    <row r="62" ht="12.75">
      <c r="C62" s="164" t="s">
        <v>434</v>
      </c>
    </row>
    <row r="67" ht="12.75">
      <c r="C67" s="148" t="s">
        <v>435</v>
      </c>
    </row>
    <row r="68" ht="12.75">
      <c r="C68" s="164" t="s">
        <v>564</v>
      </c>
    </row>
  </sheetData>
  <sheetProtection/>
  <mergeCells count="1">
    <mergeCell ref="A10:B10"/>
  </mergeCells>
  <printOptions/>
  <pageMargins left="0.9448818897637796" right="0" top="0.5905511811023623" bottom="0.7874015748031497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7">
      <selection activeCell="C28" sqref="C28"/>
    </sheetView>
  </sheetViews>
  <sheetFormatPr defaultColWidth="9.140625" defaultRowHeight="12.75"/>
  <cols>
    <col min="1" max="1" width="66.7109375" style="0" customWidth="1"/>
    <col min="2" max="2" width="19.7109375" style="0" customWidth="1"/>
  </cols>
  <sheetData>
    <row r="1" spans="1:2" ht="12.75">
      <c r="A1" s="1" t="s">
        <v>456</v>
      </c>
      <c r="B1" s="1"/>
    </row>
    <row r="2" spans="1:2" ht="12.75">
      <c r="A2" s="1" t="s">
        <v>457</v>
      </c>
      <c r="B2" s="200"/>
    </row>
    <row r="3" spans="1:2" ht="12.75">
      <c r="A3" s="1" t="s">
        <v>458</v>
      </c>
      <c r="B3" s="141"/>
    </row>
    <row r="4" spans="1:2" ht="12.75">
      <c r="A4" s="1" t="s">
        <v>459</v>
      </c>
      <c r="B4" s="1"/>
    </row>
    <row r="5" spans="1:2" ht="12.75">
      <c r="A5" s="1"/>
      <c r="B5" s="1"/>
    </row>
    <row r="6" spans="1:2" ht="12.75">
      <c r="A6" s="1"/>
      <c r="B6" s="1"/>
    </row>
    <row r="8" ht="12.75">
      <c r="A8" s="1" t="s">
        <v>699</v>
      </c>
    </row>
    <row r="9" ht="12.75">
      <c r="A9" s="1"/>
    </row>
    <row r="11" ht="13.5" thickBot="1">
      <c r="B11" s="4" t="s">
        <v>152</v>
      </c>
    </row>
    <row r="12" spans="1:2" ht="12.75">
      <c r="A12" s="308" t="s">
        <v>460</v>
      </c>
      <c r="B12" s="310" t="s">
        <v>415</v>
      </c>
    </row>
    <row r="13" spans="1:2" ht="12.75">
      <c r="A13" s="309"/>
      <c r="B13" s="311"/>
    </row>
    <row r="14" spans="1:2" ht="12.75">
      <c r="A14" s="270" t="s">
        <v>416</v>
      </c>
      <c r="B14" s="273">
        <v>20000</v>
      </c>
    </row>
    <row r="15" spans="1:2" ht="12.75">
      <c r="A15" s="269" t="s">
        <v>461</v>
      </c>
      <c r="B15" s="256">
        <v>20000</v>
      </c>
    </row>
    <row r="16" spans="1:2" ht="12.75">
      <c r="A16" s="270" t="s">
        <v>420</v>
      </c>
      <c r="B16" s="274">
        <v>20000</v>
      </c>
    </row>
    <row r="17" spans="1:2" ht="12.75">
      <c r="A17" s="271" t="s">
        <v>531</v>
      </c>
      <c r="B17" s="275">
        <v>20000</v>
      </c>
    </row>
    <row r="18" spans="1:2" ht="12.75">
      <c r="A18" s="272" t="s">
        <v>532</v>
      </c>
      <c r="B18" s="276"/>
    </row>
    <row r="19" spans="1:2" ht="12.75">
      <c r="A19" s="267" t="s">
        <v>696</v>
      </c>
      <c r="B19" s="277"/>
    </row>
    <row r="20" spans="1:2" ht="12.75">
      <c r="A20" s="267" t="s">
        <v>697</v>
      </c>
      <c r="B20" s="277">
        <v>11935</v>
      </c>
    </row>
    <row r="21" spans="1:2" ht="12.75">
      <c r="A21" s="268" t="s">
        <v>698</v>
      </c>
      <c r="B21" s="278">
        <v>8065</v>
      </c>
    </row>
    <row r="24" ht="12.75">
      <c r="A24" s="164" t="s">
        <v>433</v>
      </c>
    </row>
    <row r="25" ht="12.75">
      <c r="A25" s="164" t="s">
        <v>434</v>
      </c>
    </row>
    <row r="30" ht="12.75">
      <c r="A30" s="148" t="s">
        <v>435</v>
      </c>
    </row>
    <row r="31" ht="12.75">
      <c r="A31" s="164" t="s">
        <v>564</v>
      </c>
    </row>
  </sheetData>
  <sheetProtection/>
  <mergeCells count="2">
    <mergeCell ref="A12:A13"/>
    <mergeCell ref="B12:B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natasa.nemes</dc:creator>
  <cp:keywords/>
  <dc:description/>
  <cp:lastModifiedBy>Carmen Grosu</cp:lastModifiedBy>
  <cp:lastPrinted>2014-01-28T13:15:32Z</cp:lastPrinted>
  <dcterms:created xsi:type="dcterms:W3CDTF">2013-03-11T11:08:42Z</dcterms:created>
  <dcterms:modified xsi:type="dcterms:W3CDTF">2014-01-28T13:15:34Z</dcterms:modified>
  <cp:category/>
  <cp:version/>
  <cp:contentType/>
  <cp:contentStatus/>
</cp:coreProperties>
</file>