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5" yWindow="135" windowWidth="14835" windowHeight="8640" firstSheet="1" activeTab="3"/>
  </bookViews>
  <sheets>
    <sheet name="Buget initial 2010 pe trimestre" sheetId="15" r:id="rId1"/>
    <sheet name="Buget actualizat sem I 2010" sheetId="24" r:id="rId2"/>
    <sheet name="Buget actualizat 9 luni" sheetId="25" r:id="rId3"/>
    <sheet name="Buget actualizat 12 luni 2010" sheetId="23" r:id="rId4"/>
  </sheets>
  <calcPr calcId="124519"/>
</workbook>
</file>

<file path=xl/calcChain.xml><?xml version="1.0" encoding="utf-8"?>
<calcChain xmlns="http://schemas.openxmlformats.org/spreadsheetml/2006/main">
  <c r="H342" i="23"/>
  <c r="G342"/>
  <c r="F342"/>
  <c r="E342"/>
  <c r="D342"/>
  <c r="C342"/>
  <c r="H341"/>
  <c r="G341"/>
  <c r="F341"/>
  <c r="E341"/>
  <c r="D341"/>
  <c r="C341"/>
  <c r="H340"/>
  <c r="G340"/>
  <c r="F340"/>
  <c r="E340"/>
  <c r="D340"/>
  <c r="C340"/>
  <c r="H339"/>
  <c r="G339"/>
  <c r="F339"/>
  <c r="E339"/>
  <c r="D339"/>
  <c r="C339"/>
  <c r="H338"/>
  <c r="G338"/>
  <c r="F338"/>
  <c r="E338"/>
  <c r="D338"/>
  <c r="C338"/>
  <c r="H320"/>
  <c r="H323" s="1"/>
  <c r="H337" s="1"/>
  <c r="H324"/>
  <c r="H330"/>
  <c r="H327"/>
  <c r="H336"/>
  <c r="G320"/>
  <c r="G323"/>
  <c r="G337" s="1"/>
  <c r="G324"/>
  <c r="G330"/>
  <c r="G327"/>
  <c r="G336"/>
  <c r="F320"/>
  <c r="F323" s="1"/>
  <c r="F324"/>
  <c r="F336" s="1"/>
  <c r="F330"/>
  <c r="F327"/>
  <c r="E320"/>
  <c r="E323"/>
  <c r="E337" s="1"/>
  <c r="E324"/>
  <c r="E330"/>
  <c r="E327"/>
  <c r="E336"/>
  <c r="D320"/>
  <c r="D323" s="1"/>
  <c r="D324"/>
  <c r="D336" s="1"/>
  <c r="D330"/>
  <c r="D327"/>
  <c r="C320"/>
  <c r="C323"/>
  <c r="C337" s="1"/>
  <c r="C324"/>
  <c r="C330"/>
  <c r="C327"/>
  <c r="C336"/>
  <c r="H310"/>
  <c r="G310"/>
  <c r="F310"/>
  <c r="E310"/>
  <c r="D310"/>
  <c r="C310"/>
  <c r="H309"/>
  <c r="G309"/>
  <c r="F309"/>
  <c r="E309"/>
  <c r="D309"/>
  <c r="C309"/>
  <c r="H308"/>
  <c r="G308"/>
  <c r="F308"/>
  <c r="E308"/>
  <c r="D308"/>
  <c r="C308"/>
  <c r="H307"/>
  <c r="G307"/>
  <c r="F307"/>
  <c r="E307"/>
  <c r="D307"/>
  <c r="C307"/>
  <c r="H306"/>
  <c r="G306"/>
  <c r="F306"/>
  <c r="E306"/>
  <c r="D306"/>
  <c r="C306"/>
  <c r="H282"/>
  <c r="H294" s="1"/>
  <c r="H295"/>
  <c r="H304" s="1"/>
  <c r="G282"/>
  <c r="G294"/>
  <c r="G305" s="1"/>
  <c r="G295"/>
  <c r="G304"/>
  <c r="F282"/>
  <c r="F294" s="1"/>
  <c r="F295"/>
  <c r="F304" s="1"/>
  <c r="E282"/>
  <c r="E294"/>
  <c r="E305" s="1"/>
  <c r="E295"/>
  <c r="E304"/>
  <c r="D282"/>
  <c r="D294" s="1"/>
  <c r="D295"/>
  <c r="D304" s="1"/>
  <c r="C282"/>
  <c r="C294"/>
  <c r="C305" s="1"/>
  <c r="C295"/>
  <c r="C304"/>
  <c r="H273"/>
  <c r="G273"/>
  <c r="F273"/>
  <c r="E273"/>
  <c r="D273"/>
  <c r="C273"/>
  <c r="H272"/>
  <c r="G272"/>
  <c r="F272"/>
  <c r="E272"/>
  <c r="D272"/>
  <c r="C272"/>
  <c r="H271"/>
  <c r="G271"/>
  <c r="F271"/>
  <c r="E271"/>
  <c r="D271"/>
  <c r="C271"/>
  <c r="H270"/>
  <c r="G270"/>
  <c r="F270"/>
  <c r="E270"/>
  <c r="D270"/>
  <c r="C270"/>
  <c r="H269"/>
  <c r="G269"/>
  <c r="F269"/>
  <c r="E269"/>
  <c r="D269"/>
  <c r="C269"/>
  <c r="H235"/>
  <c r="H245" s="1"/>
  <c r="H268" s="1"/>
  <c r="H246"/>
  <c r="H250"/>
  <c r="H256"/>
  <c r="H263"/>
  <c r="H267"/>
  <c r="G235"/>
  <c r="G245" s="1"/>
  <c r="G268" s="1"/>
  <c r="G246"/>
  <c r="G250"/>
  <c r="G256"/>
  <c r="G263"/>
  <c r="G267"/>
  <c r="F235"/>
  <c r="F245" s="1"/>
  <c r="F268" s="1"/>
  <c r="F246"/>
  <c r="F250"/>
  <c r="F256"/>
  <c r="F263"/>
  <c r="F267"/>
  <c r="E235"/>
  <c r="E245" s="1"/>
  <c r="E268" s="1"/>
  <c r="E246"/>
  <c r="E250"/>
  <c r="E256"/>
  <c r="E263"/>
  <c r="E267"/>
  <c r="D235"/>
  <c r="D245" s="1"/>
  <c r="D268" s="1"/>
  <c r="D246"/>
  <c r="D250"/>
  <c r="D256"/>
  <c r="D263"/>
  <c r="D267"/>
  <c r="C235"/>
  <c r="C245" s="1"/>
  <c r="C268" s="1"/>
  <c r="C246"/>
  <c r="C250"/>
  <c r="C256"/>
  <c r="C263"/>
  <c r="C267"/>
  <c r="H226"/>
  <c r="G226"/>
  <c r="F226"/>
  <c r="E226"/>
  <c r="D226"/>
  <c r="C226"/>
  <c r="H225"/>
  <c r="G225"/>
  <c r="F225"/>
  <c r="E225"/>
  <c r="D225"/>
  <c r="C225"/>
  <c r="H224"/>
  <c r="G224"/>
  <c r="F224"/>
  <c r="E224"/>
  <c r="D224"/>
  <c r="C224"/>
  <c r="H223"/>
  <c r="G223"/>
  <c r="F223"/>
  <c r="E223"/>
  <c r="D223"/>
  <c r="C223"/>
  <c r="H222"/>
  <c r="G222"/>
  <c r="F222"/>
  <c r="E222"/>
  <c r="D222"/>
  <c r="C222"/>
  <c r="H221"/>
  <c r="G221"/>
  <c r="F221"/>
  <c r="E221"/>
  <c r="D221"/>
  <c r="C221"/>
  <c r="H220"/>
  <c r="G220"/>
  <c r="F220"/>
  <c r="E220"/>
  <c r="D220"/>
  <c r="C220"/>
  <c r="H219"/>
  <c r="G219"/>
  <c r="F219"/>
  <c r="E219"/>
  <c r="D219"/>
  <c r="H218"/>
  <c r="G218"/>
  <c r="F218"/>
  <c r="E218"/>
  <c r="D218"/>
  <c r="C218"/>
  <c r="H217"/>
  <c r="G217"/>
  <c r="F217"/>
  <c r="E217"/>
  <c r="D217"/>
  <c r="C217"/>
  <c r="H195"/>
  <c r="H216"/>
  <c r="G195"/>
  <c r="G216"/>
  <c r="F195"/>
  <c r="F216"/>
  <c r="E195"/>
  <c r="E216"/>
  <c r="D195"/>
  <c r="D216"/>
  <c r="C216"/>
  <c r="H112"/>
  <c r="H215" s="1"/>
  <c r="G112"/>
  <c r="G215" s="1"/>
  <c r="F112"/>
  <c r="F215" s="1"/>
  <c r="E112"/>
  <c r="E215" s="1"/>
  <c r="D112"/>
  <c r="D215" s="1"/>
  <c r="C112"/>
  <c r="C215" s="1"/>
  <c r="H214"/>
  <c r="G214"/>
  <c r="F214"/>
  <c r="E214"/>
  <c r="D214"/>
  <c r="C214"/>
  <c r="H213"/>
  <c r="G213"/>
  <c r="F213"/>
  <c r="E213"/>
  <c r="D213"/>
  <c r="C213"/>
  <c r="H70"/>
  <c r="H98" s="1"/>
  <c r="H85"/>
  <c r="H88"/>
  <c r="H99"/>
  <c r="H210" s="1"/>
  <c r="H105"/>
  <c r="H115"/>
  <c r="H118"/>
  <c r="H125"/>
  <c r="H137"/>
  <c r="H144"/>
  <c r="H158"/>
  <c r="H173"/>
  <c r="H182"/>
  <c r="H189"/>
  <c r="H194"/>
  <c r="H204"/>
  <c r="G70"/>
  <c r="G85"/>
  <c r="G88"/>
  <c r="G98"/>
  <c r="G211" s="1"/>
  <c r="G99"/>
  <c r="G105"/>
  <c r="G115"/>
  <c r="G118"/>
  <c r="G125"/>
  <c r="G137"/>
  <c r="G144"/>
  <c r="G158"/>
  <c r="G173"/>
  <c r="G182"/>
  <c r="G189"/>
  <c r="G194"/>
  <c r="G204"/>
  <c r="G210"/>
  <c r="F70"/>
  <c r="F98" s="1"/>
  <c r="F85"/>
  <c r="F88"/>
  <c r="F99"/>
  <c r="F210" s="1"/>
  <c r="F105"/>
  <c r="F115"/>
  <c r="F118"/>
  <c r="F125"/>
  <c r="F137"/>
  <c r="F144"/>
  <c r="F158"/>
  <c r="F173"/>
  <c r="F182"/>
  <c r="F189"/>
  <c r="F194"/>
  <c r="F204"/>
  <c r="E70"/>
  <c r="E85"/>
  <c r="E88"/>
  <c r="E98"/>
  <c r="E211" s="1"/>
  <c r="E99"/>
  <c r="E105"/>
  <c r="E115"/>
  <c r="E118"/>
  <c r="E125"/>
  <c r="E137"/>
  <c r="E144"/>
  <c r="E158"/>
  <c r="E173"/>
  <c r="E182"/>
  <c r="E189"/>
  <c r="E194"/>
  <c r="E204"/>
  <c r="E210"/>
  <c r="D70"/>
  <c r="D98" s="1"/>
  <c r="D85"/>
  <c r="D88"/>
  <c r="D99"/>
  <c r="D210" s="1"/>
  <c r="D105"/>
  <c r="D115"/>
  <c r="D118"/>
  <c r="D125"/>
  <c r="D137"/>
  <c r="D144"/>
  <c r="D158"/>
  <c r="D173"/>
  <c r="D182"/>
  <c r="D189"/>
  <c r="D194"/>
  <c r="D204"/>
  <c r="C70"/>
  <c r="C85"/>
  <c r="C88"/>
  <c r="C98"/>
  <c r="C211" s="1"/>
  <c r="C99"/>
  <c r="C105"/>
  <c r="C115"/>
  <c r="C118"/>
  <c r="C125"/>
  <c r="C137"/>
  <c r="C144"/>
  <c r="C158"/>
  <c r="C173"/>
  <c r="C182"/>
  <c r="C189"/>
  <c r="C194"/>
  <c r="C204"/>
  <c r="C210"/>
  <c r="I22"/>
  <c r="I21" s="1"/>
  <c r="I20" s="1"/>
  <c r="I19" s="1"/>
  <c r="I24"/>
  <c r="I25"/>
  <c r="I23"/>
  <c r="I27"/>
  <c r="I29"/>
  <c r="I32"/>
  <c r="I28"/>
  <c r="I33"/>
  <c r="I34"/>
  <c r="I35"/>
  <c r="I38"/>
  <c r="I37" s="1"/>
  <c r="I39"/>
  <c r="I40"/>
  <c r="I43"/>
  <c r="I44"/>
  <c r="I46"/>
  <c r="I47"/>
  <c r="I48"/>
  <c r="I49"/>
  <c r="I50"/>
  <c r="I51"/>
  <c r="I52"/>
  <c r="I53"/>
  <c r="I57"/>
  <c r="I55"/>
  <c r="I58"/>
  <c r="I54"/>
  <c r="H22"/>
  <c r="H21"/>
  <c r="H24"/>
  <c r="H25"/>
  <c r="H23" s="1"/>
  <c r="H27"/>
  <c r="H29"/>
  <c r="H32"/>
  <c r="H28" s="1"/>
  <c r="H33"/>
  <c r="H34"/>
  <c r="H35"/>
  <c r="H38"/>
  <c r="H39"/>
  <c r="H40"/>
  <c r="H37"/>
  <c r="H43"/>
  <c r="H44"/>
  <c r="H46"/>
  <c r="H47"/>
  <c r="H48"/>
  <c r="H49"/>
  <c r="H50"/>
  <c r="H51"/>
  <c r="H52"/>
  <c r="H53"/>
  <c r="H57"/>
  <c r="H55" s="1"/>
  <c r="H58"/>
  <c r="H54"/>
  <c r="G22"/>
  <c r="G21" s="1"/>
  <c r="G20" s="1"/>
  <c r="G19" s="1"/>
  <c r="G18" s="1"/>
  <c r="G24"/>
  <c r="G25"/>
  <c r="G23"/>
  <c r="G27"/>
  <c r="G29"/>
  <c r="G32"/>
  <c r="G28"/>
  <c r="G33"/>
  <c r="G34"/>
  <c r="G35"/>
  <c r="G38"/>
  <c r="G37" s="1"/>
  <c r="G39"/>
  <c r="G40"/>
  <c r="G43"/>
  <c r="G44"/>
  <c r="G46"/>
  <c r="G47"/>
  <c r="G48"/>
  <c r="G49"/>
  <c r="G50"/>
  <c r="G51"/>
  <c r="G52"/>
  <c r="G53"/>
  <c r="G57"/>
  <c r="G55"/>
  <c r="G58"/>
  <c r="G54"/>
  <c r="F22"/>
  <c r="F21"/>
  <c r="F24"/>
  <c r="F25"/>
  <c r="F23" s="1"/>
  <c r="F27"/>
  <c r="F29"/>
  <c r="F32"/>
  <c r="F28" s="1"/>
  <c r="F33"/>
  <c r="F34"/>
  <c r="F35"/>
  <c r="F38"/>
  <c r="F39"/>
  <c r="F37" s="1"/>
  <c r="F43"/>
  <c r="F44"/>
  <c r="F46"/>
  <c r="F47"/>
  <c r="F48"/>
  <c r="F49"/>
  <c r="F50"/>
  <c r="F51"/>
  <c r="F52"/>
  <c r="F53"/>
  <c r="F57"/>
  <c r="F55"/>
  <c r="F58"/>
  <c r="F54"/>
  <c r="E22"/>
  <c r="E21"/>
  <c r="E24"/>
  <c r="E25"/>
  <c r="E23" s="1"/>
  <c r="E27"/>
  <c r="E29"/>
  <c r="E32"/>
  <c r="E28" s="1"/>
  <c r="E33"/>
  <c r="E34"/>
  <c r="E35"/>
  <c r="E38"/>
  <c r="E39"/>
  <c r="E40"/>
  <c r="E37"/>
  <c r="E43"/>
  <c r="E44"/>
  <c r="E46"/>
  <c r="E47"/>
  <c r="E48"/>
  <c r="E49"/>
  <c r="E50"/>
  <c r="E51"/>
  <c r="E52"/>
  <c r="E53"/>
  <c r="E57"/>
  <c r="E55" s="1"/>
  <c r="E58"/>
  <c r="E54"/>
  <c r="D22"/>
  <c r="D21" s="1"/>
  <c r="D25"/>
  <c r="D23" s="1"/>
  <c r="D27"/>
  <c r="D29"/>
  <c r="D32"/>
  <c r="D28" s="1"/>
  <c r="D33"/>
  <c r="D34"/>
  <c r="D35"/>
  <c r="D38"/>
  <c r="D39"/>
  <c r="D37" s="1"/>
  <c r="D43"/>
  <c r="D44"/>
  <c r="D46"/>
  <c r="D47"/>
  <c r="D48"/>
  <c r="D49"/>
  <c r="D51"/>
  <c r="D52"/>
  <c r="D53"/>
  <c r="D57"/>
  <c r="D55" s="1"/>
  <c r="D58"/>
  <c r="D54"/>
  <c r="F40"/>
  <c r="D40"/>
  <c r="H355" i="25"/>
  <c r="G355"/>
  <c r="F355"/>
  <c r="E355"/>
  <c r="D355"/>
  <c r="C355"/>
  <c r="H354"/>
  <c r="G354"/>
  <c r="F354"/>
  <c r="E354"/>
  <c r="D354"/>
  <c r="C354"/>
  <c r="H345"/>
  <c r="H346"/>
  <c r="H349"/>
  <c r="H352" s="1"/>
  <c r="H353" s="1"/>
  <c r="G345"/>
  <c r="G346"/>
  <c r="G349"/>
  <c r="G352"/>
  <c r="G353" s="1"/>
  <c r="F345"/>
  <c r="F346"/>
  <c r="F349"/>
  <c r="F352" s="1"/>
  <c r="F353" s="1"/>
  <c r="E345"/>
  <c r="E346"/>
  <c r="E349"/>
  <c r="E352"/>
  <c r="E353" s="1"/>
  <c r="D345"/>
  <c r="D346"/>
  <c r="D349"/>
  <c r="D352" s="1"/>
  <c r="D353" s="1"/>
  <c r="C345"/>
  <c r="C346"/>
  <c r="C349"/>
  <c r="C352"/>
  <c r="C353" s="1"/>
  <c r="H335"/>
  <c r="G335"/>
  <c r="F335"/>
  <c r="E335"/>
  <c r="D335"/>
  <c r="C335"/>
  <c r="H334"/>
  <c r="G334"/>
  <c r="F334"/>
  <c r="E334"/>
  <c r="D334"/>
  <c r="C334"/>
  <c r="H333"/>
  <c r="G333"/>
  <c r="F333"/>
  <c r="E333"/>
  <c r="D333"/>
  <c r="C333"/>
  <c r="H332"/>
  <c r="G332"/>
  <c r="F332"/>
  <c r="E332"/>
  <c r="D332"/>
  <c r="C332"/>
  <c r="H331"/>
  <c r="G331"/>
  <c r="F331"/>
  <c r="E331"/>
  <c r="D331"/>
  <c r="C331"/>
  <c r="H313"/>
  <c r="H316" s="1"/>
  <c r="H317"/>
  <c r="H329" s="1"/>
  <c r="H323"/>
  <c r="H320"/>
  <c r="G313"/>
  <c r="G316"/>
  <c r="G330" s="1"/>
  <c r="G317"/>
  <c r="G323"/>
  <c r="G320"/>
  <c r="G329"/>
  <c r="F313"/>
  <c r="F316" s="1"/>
  <c r="F317"/>
  <c r="F329" s="1"/>
  <c r="F323"/>
  <c r="F320"/>
  <c r="E313"/>
  <c r="E316"/>
  <c r="E330" s="1"/>
  <c r="E317"/>
  <c r="E323"/>
  <c r="E320"/>
  <c r="E329"/>
  <c r="D313"/>
  <c r="D316" s="1"/>
  <c r="D317"/>
  <c r="D329" s="1"/>
  <c r="D323"/>
  <c r="D320"/>
  <c r="C313"/>
  <c r="C316"/>
  <c r="C330" s="1"/>
  <c r="C317"/>
  <c r="C323"/>
  <c r="C320"/>
  <c r="C329"/>
  <c r="H304"/>
  <c r="G304"/>
  <c r="F304"/>
  <c r="E304"/>
  <c r="D304"/>
  <c r="C304"/>
  <c r="H303"/>
  <c r="G303"/>
  <c r="F303"/>
  <c r="E303"/>
  <c r="D303"/>
  <c r="C303"/>
  <c r="H302"/>
  <c r="G302"/>
  <c r="F302"/>
  <c r="E302"/>
  <c r="D302"/>
  <c r="C302"/>
  <c r="H301"/>
  <c r="G301"/>
  <c r="F301"/>
  <c r="E301"/>
  <c r="D301"/>
  <c r="C301"/>
  <c r="H300"/>
  <c r="G300"/>
  <c r="F300"/>
  <c r="E300"/>
  <c r="D300"/>
  <c r="C300"/>
  <c r="H276"/>
  <c r="H288" s="1"/>
  <c r="H299" s="1"/>
  <c r="H289"/>
  <c r="H298" s="1"/>
  <c r="G276"/>
  <c r="G288"/>
  <c r="G299" s="1"/>
  <c r="G289"/>
  <c r="G298"/>
  <c r="F276"/>
  <c r="F288" s="1"/>
  <c r="F299" s="1"/>
  <c r="F289"/>
  <c r="F298" s="1"/>
  <c r="E276"/>
  <c r="E288"/>
  <c r="E299" s="1"/>
  <c r="E289"/>
  <c r="E298"/>
  <c r="D276"/>
  <c r="D288" s="1"/>
  <c r="D299" s="1"/>
  <c r="D289"/>
  <c r="D298" s="1"/>
  <c r="C276"/>
  <c r="C288"/>
  <c r="C299" s="1"/>
  <c r="C289"/>
  <c r="C298"/>
  <c r="H267"/>
  <c r="G267"/>
  <c r="F267"/>
  <c r="E267"/>
  <c r="D267"/>
  <c r="C267"/>
  <c r="H266"/>
  <c r="G266"/>
  <c r="F266"/>
  <c r="E266"/>
  <c r="D266"/>
  <c r="C266"/>
  <c r="H265"/>
  <c r="G265"/>
  <c r="F265"/>
  <c r="E265"/>
  <c r="D265"/>
  <c r="C265"/>
  <c r="H264"/>
  <c r="G264"/>
  <c r="F264"/>
  <c r="E264"/>
  <c r="D264"/>
  <c r="C264"/>
  <c r="H263"/>
  <c r="G263"/>
  <c r="F263"/>
  <c r="E263"/>
  <c r="D263"/>
  <c r="C263"/>
  <c r="H230"/>
  <c r="H240" s="1"/>
  <c r="H262" s="1"/>
  <c r="H241"/>
  <c r="H245"/>
  <c r="H250"/>
  <c r="H257"/>
  <c r="H261"/>
  <c r="G230"/>
  <c r="G240" s="1"/>
  <c r="G262" s="1"/>
  <c r="G241"/>
  <c r="G245"/>
  <c r="G250"/>
  <c r="G257"/>
  <c r="G261"/>
  <c r="F230"/>
  <c r="F240" s="1"/>
  <c r="F262" s="1"/>
  <c r="F241"/>
  <c r="F245"/>
  <c r="F250"/>
  <c r="F257"/>
  <c r="F261"/>
  <c r="E230"/>
  <c r="E240" s="1"/>
  <c r="E262" s="1"/>
  <c r="E241"/>
  <c r="E245"/>
  <c r="E250"/>
  <c r="E257"/>
  <c r="E261"/>
  <c r="D230"/>
  <c r="D240" s="1"/>
  <c r="D262" s="1"/>
  <c r="D241"/>
  <c r="D245"/>
  <c r="D250"/>
  <c r="D257"/>
  <c r="D261"/>
  <c r="C230"/>
  <c r="C240" s="1"/>
  <c r="C262" s="1"/>
  <c r="C241"/>
  <c r="C245"/>
  <c r="C250"/>
  <c r="C257"/>
  <c r="C261"/>
  <c r="H221"/>
  <c r="G221"/>
  <c r="F221"/>
  <c r="E221"/>
  <c r="D221"/>
  <c r="C221"/>
  <c r="H220"/>
  <c r="G220"/>
  <c r="F220"/>
  <c r="E220"/>
  <c r="D220"/>
  <c r="C220"/>
  <c r="H219"/>
  <c r="G219"/>
  <c r="F219"/>
  <c r="E219"/>
  <c r="D219"/>
  <c r="C219"/>
  <c r="H218"/>
  <c r="G218"/>
  <c r="F218"/>
  <c r="E218"/>
  <c r="D218"/>
  <c r="C218"/>
  <c r="H217"/>
  <c r="G217"/>
  <c r="F217"/>
  <c r="E217"/>
  <c r="D217"/>
  <c r="C217"/>
  <c r="H216"/>
  <c r="G216"/>
  <c r="F216"/>
  <c r="E216"/>
  <c r="D216"/>
  <c r="C216"/>
  <c r="H215"/>
  <c r="G215"/>
  <c r="F215"/>
  <c r="E215"/>
  <c r="D215"/>
  <c r="C215"/>
  <c r="H214"/>
  <c r="G214"/>
  <c r="F214"/>
  <c r="E214"/>
  <c r="D214"/>
  <c r="H213"/>
  <c r="G213"/>
  <c r="F213"/>
  <c r="E213"/>
  <c r="D213"/>
  <c r="C213"/>
  <c r="H212"/>
  <c r="G212"/>
  <c r="F212"/>
  <c r="E212"/>
  <c r="D212"/>
  <c r="C212"/>
  <c r="H191"/>
  <c r="H211"/>
  <c r="G191"/>
  <c r="G211"/>
  <c r="F191"/>
  <c r="F211"/>
  <c r="E191"/>
  <c r="E211"/>
  <c r="D191"/>
  <c r="D211"/>
  <c r="C211"/>
  <c r="H109"/>
  <c r="H210" s="1"/>
  <c r="G109"/>
  <c r="G210" s="1"/>
  <c r="F109"/>
  <c r="F210" s="1"/>
  <c r="E109"/>
  <c r="E210" s="1"/>
  <c r="D109"/>
  <c r="D210" s="1"/>
  <c r="C109"/>
  <c r="C210" s="1"/>
  <c r="H209"/>
  <c r="G209"/>
  <c r="F209"/>
  <c r="E209"/>
  <c r="D209"/>
  <c r="C209"/>
  <c r="H208"/>
  <c r="G208"/>
  <c r="F208"/>
  <c r="E208"/>
  <c r="D208"/>
  <c r="C208"/>
  <c r="H68"/>
  <c r="H95" s="1"/>
  <c r="H206" s="1"/>
  <c r="H83"/>
  <c r="H86"/>
  <c r="H96"/>
  <c r="H205" s="1"/>
  <c r="H102"/>
  <c r="H112"/>
  <c r="H115"/>
  <c r="H122"/>
  <c r="H134"/>
  <c r="H141"/>
  <c r="H155"/>
  <c r="H169"/>
  <c r="H178"/>
  <c r="H185"/>
  <c r="H190"/>
  <c r="H199"/>
  <c r="G68"/>
  <c r="G83"/>
  <c r="G86"/>
  <c r="G95"/>
  <c r="G206" s="1"/>
  <c r="G96"/>
  <c r="G102"/>
  <c r="G112"/>
  <c r="G115"/>
  <c r="G122"/>
  <c r="G134"/>
  <c r="G141"/>
  <c r="G155"/>
  <c r="G169"/>
  <c r="G178"/>
  <c r="G185"/>
  <c r="G190"/>
  <c r="G199"/>
  <c r="G205"/>
  <c r="F68"/>
  <c r="F95" s="1"/>
  <c r="F83"/>
  <c r="F86"/>
  <c r="F96"/>
  <c r="F205" s="1"/>
  <c r="F102"/>
  <c r="F112"/>
  <c r="F115"/>
  <c r="F122"/>
  <c r="F134"/>
  <c r="F141"/>
  <c r="F155"/>
  <c r="F169"/>
  <c r="F178"/>
  <c r="F185"/>
  <c r="F190"/>
  <c r="F199"/>
  <c r="E68"/>
  <c r="E83"/>
  <c r="E86"/>
  <c r="E95"/>
  <c r="E206" s="1"/>
  <c r="E96"/>
  <c r="E102"/>
  <c r="E112"/>
  <c r="E115"/>
  <c r="E122"/>
  <c r="E134"/>
  <c r="E141"/>
  <c r="E155"/>
  <c r="E169"/>
  <c r="E178"/>
  <c r="E185"/>
  <c r="E190"/>
  <c r="E199"/>
  <c r="E205"/>
  <c r="D68"/>
  <c r="D95" s="1"/>
  <c r="D83"/>
  <c r="D86"/>
  <c r="D96"/>
  <c r="D205" s="1"/>
  <c r="D102"/>
  <c r="D112"/>
  <c r="D115"/>
  <c r="D122"/>
  <c r="D134"/>
  <c r="D141"/>
  <c r="D155"/>
  <c r="D169"/>
  <c r="D178"/>
  <c r="D185"/>
  <c r="D190"/>
  <c r="D199"/>
  <c r="C68"/>
  <c r="C83"/>
  <c r="C86"/>
  <c r="C95"/>
  <c r="C206" s="1"/>
  <c r="C96"/>
  <c r="C102"/>
  <c r="C112"/>
  <c r="C115"/>
  <c r="C122"/>
  <c r="C134"/>
  <c r="C141"/>
  <c r="C155"/>
  <c r="C169"/>
  <c r="C178"/>
  <c r="C185"/>
  <c r="C190"/>
  <c r="C199"/>
  <c r="C205"/>
  <c r="I20"/>
  <c r="I19" s="1"/>
  <c r="I18" s="1"/>
  <c r="I17" s="1"/>
  <c r="I16" s="1"/>
  <c r="I22"/>
  <c r="I23"/>
  <c r="I21"/>
  <c r="I25"/>
  <c r="I27"/>
  <c r="I30"/>
  <c r="I26"/>
  <c r="I31"/>
  <c r="I32"/>
  <c r="I33"/>
  <c r="I34"/>
  <c r="I36"/>
  <c r="I37"/>
  <c r="I38"/>
  <c r="I35"/>
  <c r="I41"/>
  <c r="I42"/>
  <c r="I44"/>
  <c r="I45"/>
  <c r="I46"/>
  <c r="I47"/>
  <c r="I48"/>
  <c r="I49"/>
  <c r="I50"/>
  <c r="I51"/>
  <c r="I55"/>
  <c r="I53" s="1"/>
  <c r="I56"/>
  <c r="I52"/>
  <c r="H20"/>
  <c r="H19" s="1"/>
  <c r="H18" s="1"/>
  <c r="H17" s="1"/>
  <c r="H16" s="1"/>
  <c r="H22"/>
  <c r="H23"/>
  <c r="H21"/>
  <c r="H25"/>
  <c r="H27"/>
  <c r="H30"/>
  <c r="H26"/>
  <c r="H31"/>
  <c r="H32"/>
  <c r="H33"/>
  <c r="H34"/>
  <c r="H36"/>
  <c r="H37"/>
  <c r="H38"/>
  <c r="H35"/>
  <c r="H41"/>
  <c r="H42"/>
  <c r="H44"/>
  <c r="H45"/>
  <c r="H46"/>
  <c r="H47"/>
  <c r="H48"/>
  <c r="H49"/>
  <c r="H50"/>
  <c r="H51"/>
  <c r="H55"/>
  <c r="H53" s="1"/>
  <c r="H56"/>
  <c r="H52"/>
  <c r="G20"/>
  <c r="G19" s="1"/>
  <c r="G18" s="1"/>
  <c r="G17" s="1"/>
  <c r="G16" s="1"/>
  <c r="G22"/>
  <c r="G23"/>
  <c r="G21"/>
  <c r="G25"/>
  <c r="G27"/>
  <c r="G30"/>
  <c r="G26"/>
  <c r="G31"/>
  <c r="G32"/>
  <c r="G33"/>
  <c r="G34"/>
  <c r="G36"/>
  <c r="G37"/>
  <c r="G38"/>
  <c r="G35"/>
  <c r="G41"/>
  <c r="G42"/>
  <c r="G44"/>
  <c r="G45"/>
  <c r="G46"/>
  <c r="G47"/>
  <c r="G48"/>
  <c r="G49"/>
  <c r="G50"/>
  <c r="G51"/>
  <c r="G55"/>
  <c r="G53" s="1"/>
  <c r="G56"/>
  <c r="G52"/>
  <c r="F20"/>
  <c r="F19" s="1"/>
  <c r="F18" s="1"/>
  <c r="F17" s="1"/>
  <c r="F22"/>
  <c r="F23"/>
  <c r="F21"/>
  <c r="F25"/>
  <c r="F27"/>
  <c r="F30"/>
  <c r="F26"/>
  <c r="F31"/>
  <c r="F32"/>
  <c r="F33"/>
  <c r="F34"/>
  <c r="F36"/>
  <c r="F37"/>
  <c r="F35" s="1"/>
  <c r="F41"/>
  <c r="F42"/>
  <c r="F44"/>
  <c r="F45"/>
  <c r="F46"/>
  <c r="F47"/>
  <c r="F48"/>
  <c r="F49"/>
  <c r="F50"/>
  <c r="F51"/>
  <c r="F55"/>
  <c r="F53"/>
  <c r="F56"/>
  <c r="F52"/>
  <c r="E20"/>
  <c r="E19"/>
  <c r="E22"/>
  <c r="E23"/>
  <c r="E21" s="1"/>
  <c r="E25"/>
  <c r="E27"/>
  <c r="E30"/>
  <c r="E26" s="1"/>
  <c r="E31"/>
  <c r="E32"/>
  <c r="E33"/>
  <c r="E34"/>
  <c r="E36"/>
  <c r="E35" s="1"/>
  <c r="E37"/>
  <c r="E38"/>
  <c r="E41"/>
  <c r="E42"/>
  <c r="E44"/>
  <c r="E45"/>
  <c r="E46"/>
  <c r="E47"/>
  <c r="E48"/>
  <c r="E49"/>
  <c r="E50"/>
  <c r="E51"/>
  <c r="E55"/>
  <c r="E53"/>
  <c r="E56"/>
  <c r="E52"/>
  <c r="D20"/>
  <c r="D19"/>
  <c r="D23"/>
  <c r="D21"/>
  <c r="D25"/>
  <c r="D27"/>
  <c r="D30"/>
  <c r="D26"/>
  <c r="D31"/>
  <c r="D18"/>
  <c r="D32"/>
  <c r="D17"/>
  <c r="D33"/>
  <c r="D34"/>
  <c r="D36"/>
  <c r="D37"/>
  <c r="D35" s="1"/>
  <c r="D16" s="1"/>
  <c r="D41"/>
  <c r="D42"/>
  <c r="D44"/>
  <c r="D45"/>
  <c r="D46"/>
  <c r="D47"/>
  <c r="D49"/>
  <c r="D50"/>
  <c r="D51"/>
  <c r="D55"/>
  <c r="D53" s="1"/>
  <c r="D56"/>
  <c r="D52"/>
  <c r="F38"/>
  <c r="D38"/>
  <c r="H340" i="24"/>
  <c r="G340"/>
  <c r="F340"/>
  <c r="E340"/>
  <c r="D340"/>
  <c r="C340"/>
  <c r="H339"/>
  <c r="G339"/>
  <c r="F339"/>
  <c r="E339"/>
  <c r="D339"/>
  <c r="C339"/>
  <c r="H330"/>
  <c r="H331"/>
  <c r="H334"/>
  <c r="H337" s="1"/>
  <c r="H338" s="1"/>
  <c r="G330"/>
  <c r="G331"/>
  <c r="G334"/>
  <c r="G337"/>
  <c r="G338" s="1"/>
  <c r="F330"/>
  <c r="F331"/>
  <c r="F334"/>
  <c r="F337" s="1"/>
  <c r="F338" s="1"/>
  <c r="E330"/>
  <c r="E331"/>
  <c r="E334"/>
  <c r="E337"/>
  <c r="E338" s="1"/>
  <c r="D330"/>
  <c r="D331"/>
  <c r="D334"/>
  <c r="D337" s="1"/>
  <c r="D338" s="1"/>
  <c r="C330"/>
  <c r="C331"/>
  <c r="C334"/>
  <c r="C337"/>
  <c r="C338" s="1"/>
  <c r="H320"/>
  <c r="G320"/>
  <c r="F320"/>
  <c r="E320"/>
  <c r="D320"/>
  <c r="C320"/>
  <c r="H319"/>
  <c r="G319"/>
  <c r="F319"/>
  <c r="E319"/>
  <c r="D319"/>
  <c r="C319"/>
  <c r="H318"/>
  <c r="G318"/>
  <c r="F318"/>
  <c r="E318"/>
  <c r="D318"/>
  <c r="C318"/>
  <c r="H317"/>
  <c r="G317"/>
  <c r="F317"/>
  <c r="E317"/>
  <c r="D317"/>
  <c r="C317"/>
  <c r="H316"/>
  <c r="G316"/>
  <c r="F316"/>
  <c r="E316"/>
  <c r="D316"/>
  <c r="C316"/>
  <c r="H298"/>
  <c r="H301" s="1"/>
  <c r="H315" s="1"/>
  <c r="H302"/>
  <c r="H314" s="1"/>
  <c r="H308"/>
  <c r="H305"/>
  <c r="G298"/>
  <c r="G301"/>
  <c r="G315" s="1"/>
  <c r="G302"/>
  <c r="G308"/>
  <c r="G305"/>
  <c r="G314"/>
  <c r="F298"/>
  <c r="F301" s="1"/>
  <c r="F315" s="1"/>
  <c r="F302"/>
  <c r="F314" s="1"/>
  <c r="F308"/>
  <c r="F305"/>
  <c r="E298"/>
  <c r="E301"/>
  <c r="E315" s="1"/>
  <c r="E302"/>
  <c r="E308"/>
  <c r="E305"/>
  <c r="E314"/>
  <c r="D298"/>
  <c r="D301" s="1"/>
  <c r="D315" s="1"/>
  <c r="D302"/>
  <c r="D314" s="1"/>
  <c r="D308"/>
  <c r="D305"/>
  <c r="C298"/>
  <c r="C301"/>
  <c r="C315" s="1"/>
  <c r="C302"/>
  <c r="C308"/>
  <c r="C305"/>
  <c r="C314"/>
  <c r="H289"/>
  <c r="G289"/>
  <c r="F289"/>
  <c r="E289"/>
  <c r="D289"/>
  <c r="C289"/>
  <c r="H288"/>
  <c r="G288"/>
  <c r="F288"/>
  <c r="E288"/>
  <c r="D288"/>
  <c r="C288"/>
  <c r="H287"/>
  <c r="G287"/>
  <c r="F287"/>
  <c r="E287"/>
  <c r="D287"/>
  <c r="C287"/>
  <c r="H286"/>
  <c r="G286"/>
  <c r="F286"/>
  <c r="E286"/>
  <c r="D286"/>
  <c r="C286"/>
  <c r="H263"/>
  <c r="H275" s="1"/>
  <c r="H285" s="1"/>
  <c r="H276"/>
  <c r="H284" s="1"/>
  <c r="G263"/>
  <c r="G275"/>
  <c r="G285" s="1"/>
  <c r="G276"/>
  <c r="G284"/>
  <c r="F263"/>
  <c r="F275" s="1"/>
  <c r="F285" s="1"/>
  <c r="F276"/>
  <c r="F284" s="1"/>
  <c r="E263"/>
  <c r="E275"/>
  <c r="E285" s="1"/>
  <c r="E276"/>
  <c r="E284"/>
  <c r="D263"/>
  <c r="D275" s="1"/>
  <c r="D285" s="1"/>
  <c r="D276"/>
  <c r="D284" s="1"/>
  <c r="C263"/>
  <c r="C275"/>
  <c r="C285" s="1"/>
  <c r="C276"/>
  <c r="C284"/>
  <c r="H254"/>
  <c r="G254"/>
  <c r="F254"/>
  <c r="E254"/>
  <c r="D254"/>
  <c r="C254"/>
  <c r="H253"/>
  <c r="G253"/>
  <c r="F253"/>
  <c r="E253"/>
  <c r="D253"/>
  <c r="C253"/>
  <c r="H252"/>
  <c r="G252"/>
  <c r="F252"/>
  <c r="E252"/>
  <c r="D252"/>
  <c r="C252"/>
  <c r="H251"/>
  <c r="G251"/>
  <c r="F251"/>
  <c r="E251"/>
  <c r="D251"/>
  <c r="C251"/>
  <c r="H250"/>
  <c r="G250"/>
  <c r="F250"/>
  <c r="E250"/>
  <c r="D250"/>
  <c r="C250"/>
  <c r="H218"/>
  <c r="H227" s="1"/>
  <c r="H249" s="1"/>
  <c r="H228"/>
  <c r="H232"/>
  <c r="H237"/>
  <c r="H244"/>
  <c r="H248"/>
  <c r="G218"/>
  <c r="G227" s="1"/>
  <c r="G249" s="1"/>
  <c r="G228"/>
  <c r="G232"/>
  <c r="G237"/>
  <c r="G244"/>
  <c r="G248"/>
  <c r="F218"/>
  <c r="F227" s="1"/>
  <c r="F249" s="1"/>
  <c r="F228"/>
  <c r="F232"/>
  <c r="F237"/>
  <c r="F244"/>
  <c r="F248"/>
  <c r="E218"/>
  <c r="E227" s="1"/>
  <c r="E249" s="1"/>
  <c r="E228"/>
  <c r="E232"/>
  <c r="E237"/>
  <c r="E244"/>
  <c r="E248"/>
  <c r="D218"/>
  <c r="D227" s="1"/>
  <c r="D249" s="1"/>
  <c r="D228"/>
  <c r="D232"/>
  <c r="D237"/>
  <c r="D244"/>
  <c r="D248"/>
  <c r="C218"/>
  <c r="C227" s="1"/>
  <c r="C249" s="1"/>
  <c r="C228"/>
  <c r="C232"/>
  <c r="C237"/>
  <c r="C244"/>
  <c r="C248"/>
  <c r="H209"/>
  <c r="G209"/>
  <c r="F209"/>
  <c r="E209"/>
  <c r="D209"/>
  <c r="C209"/>
  <c r="H208"/>
  <c r="G208"/>
  <c r="F208"/>
  <c r="E208"/>
  <c r="D208"/>
  <c r="C208"/>
  <c r="H207"/>
  <c r="G207"/>
  <c r="F207"/>
  <c r="E207"/>
  <c r="D207"/>
  <c r="C207"/>
  <c r="H206"/>
  <c r="G206"/>
  <c r="F206"/>
  <c r="E206"/>
  <c r="D206"/>
  <c r="C206"/>
  <c r="H205"/>
  <c r="G205"/>
  <c r="F205"/>
  <c r="E205"/>
  <c r="D205"/>
  <c r="C205"/>
  <c r="H204"/>
  <c r="G204"/>
  <c r="F204"/>
  <c r="E204"/>
  <c r="D204"/>
  <c r="C204"/>
  <c r="H203"/>
  <c r="G203"/>
  <c r="F203"/>
  <c r="E203"/>
  <c r="D203"/>
  <c r="C203"/>
  <c r="H202"/>
  <c r="G202"/>
  <c r="F202"/>
  <c r="E202"/>
  <c r="D202"/>
  <c r="C202"/>
  <c r="H201"/>
  <c r="G201"/>
  <c r="F201"/>
  <c r="E201"/>
  <c r="D201"/>
  <c r="C201"/>
  <c r="H200"/>
  <c r="G200"/>
  <c r="F200"/>
  <c r="E200"/>
  <c r="D200"/>
  <c r="C200"/>
  <c r="H104"/>
  <c r="H199" s="1"/>
  <c r="G104"/>
  <c r="G199" s="1"/>
  <c r="F104"/>
  <c r="F199" s="1"/>
  <c r="E104"/>
  <c r="E199" s="1"/>
  <c r="E196" s="1"/>
  <c r="D104"/>
  <c r="D199" s="1"/>
  <c r="D196" s="1"/>
  <c r="C104"/>
  <c r="C199" s="1"/>
  <c r="C196" s="1"/>
  <c r="H198"/>
  <c r="G198"/>
  <c r="F198"/>
  <c r="E198"/>
  <c r="D198"/>
  <c r="C198"/>
  <c r="H197"/>
  <c r="G197"/>
  <c r="F197"/>
  <c r="E197"/>
  <c r="D197"/>
  <c r="C197"/>
  <c r="H64"/>
  <c r="H91" s="1"/>
  <c r="H195" s="1"/>
  <c r="H79"/>
  <c r="H82"/>
  <c r="H92"/>
  <c r="H194" s="1"/>
  <c r="H97"/>
  <c r="H107"/>
  <c r="H110"/>
  <c r="H117"/>
  <c r="H129"/>
  <c r="H135"/>
  <c r="H148"/>
  <c r="H161"/>
  <c r="H169"/>
  <c r="H175"/>
  <c r="H180"/>
  <c r="H188"/>
  <c r="G64"/>
  <c r="G79"/>
  <c r="G82"/>
  <c r="G91"/>
  <c r="G195" s="1"/>
  <c r="G92"/>
  <c r="G97"/>
  <c r="G107"/>
  <c r="G110"/>
  <c r="G117"/>
  <c r="G129"/>
  <c r="G135"/>
  <c r="G148"/>
  <c r="G161"/>
  <c r="G169"/>
  <c r="G175"/>
  <c r="G180"/>
  <c r="G188"/>
  <c r="G194"/>
  <c r="F64"/>
  <c r="F91" s="1"/>
  <c r="F79"/>
  <c r="F82"/>
  <c r="F92"/>
  <c r="F194" s="1"/>
  <c r="F97"/>
  <c r="F107"/>
  <c r="F110"/>
  <c r="F117"/>
  <c r="F129"/>
  <c r="F135"/>
  <c r="F148"/>
  <c r="F161"/>
  <c r="F169"/>
  <c r="F175"/>
  <c r="F180"/>
  <c r="F188"/>
  <c r="E64"/>
  <c r="E79"/>
  <c r="E82"/>
  <c r="E91"/>
  <c r="E195" s="1"/>
  <c r="E92"/>
  <c r="E97"/>
  <c r="E107"/>
  <c r="E110"/>
  <c r="E117"/>
  <c r="E129"/>
  <c r="E135"/>
  <c r="E148"/>
  <c r="E161"/>
  <c r="E169"/>
  <c r="E175"/>
  <c r="E180"/>
  <c r="E188"/>
  <c r="E194"/>
  <c r="D64"/>
  <c r="D91" s="1"/>
  <c r="D79"/>
  <c r="D82"/>
  <c r="D92"/>
  <c r="D194" s="1"/>
  <c r="D97"/>
  <c r="D107"/>
  <c r="D110"/>
  <c r="D117"/>
  <c r="D129"/>
  <c r="D135"/>
  <c r="D148"/>
  <c r="D161"/>
  <c r="D169"/>
  <c r="D175"/>
  <c r="D180"/>
  <c r="D188"/>
  <c r="C64"/>
  <c r="C79"/>
  <c r="C82"/>
  <c r="C91"/>
  <c r="C195" s="1"/>
  <c r="C92"/>
  <c r="C97"/>
  <c r="C107"/>
  <c r="C110"/>
  <c r="C117"/>
  <c r="C129"/>
  <c r="C135"/>
  <c r="C148"/>
  <c r="C161"/>
  <c r="C169"/>
  <c r="C175"/>
  <c r="C180"/>
  <c r="C188"/>
  <c r="C194"/>
  <c r="I17"/>
  <c r="I16" s="1"/>
  <c r="I20"/>
  <c r="I18" s="1"/>
  <c r="I22"/>
  <c r="I24"/>
  <c r="I27"/>
  <c r="I23" s="1"/>
  <c r="I28"/>
  <c r="I29"/>
  <c r="I30"/>
  <c r="I31"/>
  <c r="I33"/>
  <c r="I32" s="1"/>
  <c r="I37"/>
  <c r="I38"/>
  <c r="I40"/>
  <c r="I41"/>
  <c r="I42"/>
  <c r="I43"/>
  <c r="I45"/>
  <c r="I46"/>
  <c r="I47"/>
  <c r="I51"/>
  <c r="I49" s="1"/>
  <c r="I52"/>
  <c r="I48"/>
  <c r="H17"/>
  <c r="H16" s="1"/>
  <c r="H20"/>
  <c r="H18" s="1"/>
  <c r="H22"/>
  <c r="H24"/>
  <c r="H27"/>
  <c r="H23" s="1"/>
  <c r="H28"/>
  <c r="H29"/>
  <c r="H30"/>
  <c r="H31"/>
  <c r="H33"/>
  <c r="H32" s="1"/>
  <c r="H37"/>
  <c r="H38"/>
  <c r="H40"/>
  <c r="H41"/>
  <c r="H42"/>
  <c r="H43"/>
  <c r="H45"/>
  <c r="H46"/>
  <c r="H47"/>
  <c r="H51"/>
  <c r="H49" s="1"/>
  <c r="H52"/>
  <c r="H48"/>
  <c r="G17"/>
  <c r="G16" s="1"/>
  <c r="G20"/>
  <c r="G18" s="1"/>
  <c r="G22"/>
  <c r="G24"/>
  <c r="G27"/>
  <c r="G23" s="1"/>
  <c r="G28"/>
  <c r="G29"/>
  <c r="G30"/>
  <c r="G31"/>
  <c r="G33"/>
  <c r="G32" s="1"/>
  <c r="G37"/>
  <c r="G38"/>
  <c r="G40"/>
  <c r="G41"/>
  <c r="G42"/>
  <c r="G43"/>
  <c r="G45"/>
  <c r="G46"/>
  <c r="G47"/>
  <c r="G51"/>
  <c r="G49" s="1"/>
  <c r="G52"/>
  <c r="G48"/>
  <c r="F17"/>
  <c r="F16" s="1"/>
  <c r="F20"/>
  <c r="F18" s="1"/>
  <c r="F22"/>
  <c r="F24"/>
  <c r="F27"/>
  <c r="F23" s="1"/>
  <c r="F28"/>
  <c r="F29"/>
  <c r="F30"/>
  <c r="F31"/>
  <c r="F33"/>
  <c r="F32" s="1"/>
  <c r="F37"/>
  <c r="F38"/>
  <c r="F39"/>
  <c r="F40"/>
  <c r="F41"/>
  <c r="F42"/>
  <c r="F43"/>
  <c r="F45"/>
  <c r="F46"/>
  <c r="F36"/>
  <c r="F47"/>
  <c r="F51"/>
  <c r="F49" s="1"/>
  <c r="F35" s="1"/>
  <c r="F52"/>
  <c r="F48"/>
  <c r="E17"/>
  <c r="E16" s="1"/>
  <c r="E20"/>
  <c r="E18" s="1"/>
  <c r="E22"/>
  <c r="E24"/>
  <c r="E27"/>
  <c r="E23" s="1"/>
  <c r="E28"/>
  <c r="E29"/>
  <c r="E30"/>
  <c r="E31"/>
  <c r="E33"/>
  <c r="E32" s="1"/>
  <c r="E37"/>
  <c r="E38"/>
  <c r="E39"/>
  <c r="E40"/>
  <c r="E41"/>
  <c r="E42"/>
  <c r="E43"/>
  <c r="E45"/>
  <c r="E46"/>
  <c r="E36"/>
  <c r="E47"/>
  <c r="E51"/>
  <c r="E49" s="1"/>
  <c r="E35" s="1"/>
  <c r="E52"/>
  <c r="E48"/>
  <c r="D17"/>
  <c r="D16" s="1"/>
  <c r="D15" s="1"/>
  <c r="D14" s="1"/>
  <c r="D13" s="1"/>
  <c r="D54" s="1"/>
  <c r="D20"/>
  <c r="D18" s="1"/>
  <c r="D22"/>
  <c r="D24"/>
  <c r="D27"/>
  <c r="D23" s="1"/>
  <c r="D28"/>
  <c r="D29"/>
  <c r="D30"/>
  <c r="D31"/>
  <c r="D33"/>
  <c r="D32" s="1"/>
  <c r="D37"/>
  <c r="D38"/>
  <c r="D39"/>
  <c r="D40"/>
  <c r="D41"/>
  <c r="D42"/>
  <c r="D43"/>
  <c r="D45"/>
  <c r="D46"/>
  <c r="D36"/>
  <c r="D47"/>
  <c r="D51"/>
  <c r="D49" s="1"/>
  <c r="D35" s="1"/>
  <c r="D52"/>
  <c r="D48"/>
  <c r="G215" i="15"/>
  <c r="F215"/>
  <c r="E215"/>
  <c r="D215"/>
  <c r="G259"/>
  <c r="F259"/>
  <c r="E259"/>
  <c r="D259"/>
  <c r="C259"/>
  <c r="C258"/>
  <c r="C257"/>
  <c r="C256" s="1"/>
  <c r="H29"/>
  <c r="G29"/>
  <c r="F29"/>
  <c r="E29"/>
  <c r="H28"/>
  <c r="G28"/>
  <c r="F28"/>
  <c r="E28"/>
  <c r="H26"/>
  <c r="G26"/>
  <c r="F26"/>
  <c r="E26"/>
  <c r="H25"/>
  <c r="G25"/>
  <c r="F25"/>
  <c r="E25"/>
  <c r="H20"/>
  <c r="G20"/>
  <c r="F20"/>
  <c r="E20"/>
  <c r="H18"/>
  <c r="G18"/>
  <c r="F18"/>
  <c r="E18"/>
  <c r="H16"/>
  <c r="G16"/>
  <c r="F16"/>
  <c r="E16"/>
  <c r="H15"/>
  <c r="G15"/>
  <c r="F15"/>
  <c r="E15"/>
  <c r="H14"/>
  <c r="G14"/>
  <c r="F14"/>
  <c r="E14"/>
  <c r="D29"/>
  <c r="D28"/>
  <c r="D26"/>
  <c r="D25"/>
  <c r="D20"/>
  <c r="D18"/>
  <c r="D15"/>
  <c r="D14"/>
  <c r="D16"/>
  <c r="D62"/>
  <c r="G325"/>
  <c r="F325"/>
  <c r="E325"/>
  <c r="D325"/>
  <c r="C325"/>
  <c r="G311"/>
  <c r="F311"/>
  <c r="E311"/>
  <c r="D311"/>
  <c r="C311"/>
  <c r="G260"/>
  <c r="H50" s="1"/>
  <c r="F260"/>
  <c r="G50" s="1"/>
  <c r="E260"/>
  <c r="F50" s="1"/>
  <c r="D260"/>
  <c r="E50" s="1"/>
  <c r="C260"/>
  <c r="G243"/>
  <c r="F243"/>
  <c r="E243"/>
  <c r="D243"/>
  <c r="C243"/>
  <c r="F234"/>
  <c r="F238"/>
  <c r="F250"/>
  <c r="F254"/>
  <c r="G238"/>
  <c r="E238"/>
  <c r="D238"/>
  <c r="G203"/>
  <c r="H35" s="1"/>
  <c r="H34" s="1"/>
  <c r="H33" s="1"/>
  <c r="G204"/>
  <c r="H36" s="1"/>
  <c r="G105"/>
  <c r="G205"/>
  <c r="H37" s="1"/>
  <c r="G206"/>
  <c r="H38" s="1"/>
  <c r="G207"/>
  <c r="H39" s="1"/>
  <c r="G208"/>
  <c r="H40" s="1"/>
  <c r="G210"/>
  <c r="H43" s="1"/>
  <c r="G211"/>
  <c r="H44" s="1"/>
  <c r="G212"/>
  <c r="H49" s="1"/>
  <c r="H47" s="1"/>
  <c r="G213"/>
  <c r="H45" s="1"/>
  <c r="G209"/>
  <c r="H41" s="1"/>
  <c r="G214"/>
  <c r="H46" s="1"/>
  <c r="G202"/>
  <c r="F203"/>
  <c r="G35" s="1"/>
  <c r="F204"/>
  <c r="G36" s="1"/>
  <c r="F105"/>
  <c r="F205"/>
  <c r="G37" s="1"/>
  <c r="F206"/>
  <c r="G38" s="1"/>
  <c r="F207"/>
  <c r="G39" s="1"/>
  <c r="F208"/>
  <c r="G40" s="1"/>
  <c r="F210"/>
  <c r="G43" s="1"/>
  <c r="F211"/>
  <c r="G44" s="1"/>
  <c r="F212"/>
  <c r="G49" s="1"/>
  <c r="G47" s="1"/>
  <c r="F213"/>
  <c r="G45" s="1"/>
  <c r="F209"/>
  <c r="G41" s="1"/>
  <c r="F214"/>
  <c r="G46" s="1"/>
  <c r="F202"/>
  <c r="E203"/>
  <c r="F35" s="1"/>
  <c r="E204"/>
  <c r="F36" s="1"/>
  <c r="E105"/>
  <c r="E205"/>
  <c r="F37" s="1"/>
  <c r="E206"/>
  <c r="F38" s="1"/>
  <c r="E207"/>
  <c r="F39" s="1"/>
  <c r="E208"/>
  <c r="F40" s="1"/>
  <c r="E210"/>
  <c r="F43" s="1"/>
  <c r="E211"/>
  <c r="F44" s="1"/>
  <c r="E212"/>
  <c r="F49" s="1"/>
  <c r="F47" s="1"/>
  <c r="E213"/>
  <c r="F45" s="1"/>
  <c r="E209"/>
  <c r="F41" s="1"/>
  <c r="E214"/>
  <c r="F46" s="1"/>
  <c r="E202"/>
  <c r="D203"/>
  <c r="E35" s="1"/>
  <c r="E34" s="1"/>
  <c r="E33" s="1"/>
  <c r="D204"/>
  <c r="E36" s="1"/>
  <c r="D105"/>
  <c r="D205"/>
  <c r="E37" s="1"/>
  <c r="D206"/>
  <c r="E38" s="1"/>
  <c r="D207"/>
  <c r="E39" s="1"/>
  <c r="D208"/>
  <c r="E40" s="1"/>
  <c r="D210"/>
  <c r="E43" s="1"/>
  <c r="D211"/>
  <c r="E44" s="1"/>
  <c r="D212"/>
  <c r="E49" s="1"/>
  <c r="E47" s="1"/>
  <c r="D213"/>
  <c r="E45" s="1"/>
  <c r="D209"/>
  <c r="E41" s="1"/>
  <c r="D214"/>
  <c r="E46" s="1"/>
  <c r="D202"/>
  <c r="C203"/>
  <c r="D35" s="1"/>
  <c r="C204"/>
  <c r="C202" s="1"/>
  <c r="C105"/>
  <c r="C205"/>
  <c r="D37" s="1"/>
  <c r="C206"/>
  <c r="D38" s="1"/>
  <c r="C207"/>
  <c r="D39" s="1"/>
  <c r="C208"/>
  <c r="D40" s="1"/>
  <c r="C210"/>
  <c r="D43" s="1"/>
  <c r="C211"/>
  <c r="D44" s="1"/>
  <c r="C212"/>
  <c r="D49" s="1"/>
  <c r="D47" s="1"/>
  <c r="C213"/>
  <c r="D45" s="1"/>
  <c r="C215"/>
  <c r="D50" s="1"/>
  <c r="C209"/>
  <c r="D41" s="1"/>
  <c r="C214"/>
  <c r="D46" s="1"/>
  <c r="G193"/>
  <c r="F193"/>
  <c r="E193"/>
  <c r="D193"/>
  <c r="C193"/>
  <c r="G185"/>
  <c r="F185"/>
  <c r="E185"/>
  <c r="D185"/>
  <c r="C185"/>
  <c r="G150"/>
  <c r="F150"/>
  <c r="E150"/>
  <c r="D150"/>
  <c r="C150"/>
  <c r="G131"/>
  <c r="F131"/>
  <c r="E131"/>
  <c r="D131"/>
  <c r="C131"/>
  <c r="G119"/>
  <c r="F119"/>
  <c r="E119"/>
  <c r="D119"/>
  <c r="C119"/>
  <c r="G111"/>
  <c r="F111"/>
  <c r="E111"/>
  <c r="D111"/>
  <c r="C111"/>
  <c r="G80"/>
  <c r="H31" s="1"/>
  <c r="H30" s="1"/>
  <c r="F80"/>
  <c r="G31" s="1"/>
  <c r="G30" s="1"/>
  <c r="E80"/>
  <c r="F31" s="1"/>
  <c r="F30" s="1"/>
  <c r="D80"/>
  <c r="E31" s="1"/>
  <c r="E30" s="1"/>
  <c r="C80"/>
  <c r="D31" s="1"/>
  <c r="D30" s="1"/>
  <c r="C293"/>
  <c r="C294"/>
  <c r="C323"/>
  <c r="C322" s="1"/>
  <c r="C295"/>
  <c r="C346"/>
  <c r="C324"/>
  <c r="C326"/>
  <c r="C62"/>
  <c r="G346"/>
  <c r="G345"/>
  <c r="F346"/>
  <c r="F345"/>
  <c r="E346"/>
  <c r="E345"/>
  <c r="D346"/>
  <c r="D345"/>
  <c r="C345"/>
  <c r="G340"/>
  <c r="F340"/>
  <c r="E340"/>
  <c r="D340"/>
  <c r="C340"/>
  <c r="G336"/>
  <c r="G337"/>
  <c r="G343" s="1"/>
  <c r="G344" s="1"/>
  <c r="F336"/>
  <c r="F337"/>
  <c r="F343" s="1"/>
  <c r="F344" s="1"/>
  <c r="E336"/>
  <c r="E337"/>
  <c r="E343" s="1"/>
  <c r="E344" s="1"/>
  <c r="D336"/>
  <c r="D337"/>
  <c r="D343" s="1"/>
  <c r="D344" s="1"/>
  <c r="C336"/>
  <c r="C337"/>
  <c r="C343" s="1"/>
  <c r="C344" s="1"/>
  <c r="G323"/>
  <c r="G322" s="1"/>
  <c r="G326"/>
  <c r="G324"/>
  <c r="F323"/>
  <c r="F322" s="1"/>
  <c r="F326"/>
  <c r="F324"/>
  <c r="E323"/>
  <c r="E322" s="1"/>
  <c r="E326"/>
  <c r="E324"/>
  <c r="D323"/>
  <c r="D322" s="1"/>
  <c r="D326"/>
  <c r="D324"/>
  <c r="G308"/>
  <c r="G320" s="1"/>
  <c r="G314"/>
  <c r="F308"/>
  <c r="F320" s="1"/>
  <c r="F321" s="1"/>
  <c r="F314"/>
  <c r="E308"/>
  <c r="E320" s="1"/>
  <c r="E314"/>
  <c r="D308"/>
  <c r="D320" s="1"/>
  <c r="D321" s="1"/>
  <c r="D314"/>
  <c r="C308"/>
  <c r="C320" s="1"/>
  <c r="C314"/>
  <c r="G304"/>
  <c r="G307"/>
  <c r="G321" s="1"/>
  <c r="F304"/>
  <c r="F307"/>
  <c r="E304"/>
  <c r="E307"/>
  <c r="E321" s="1"/>
  <c r="D304"/>
  <c r="D307"/>
  <c r="C304"/>
  <c r="C307"/>
  <c r="C321" s="1"/>
  <c r="G294"/>
  <c r="F294"/>
  <c r="E294"/>
  <c r="D294"/>
  <c r="G293"/>
  <c r="G292" s="1"/>
  <c r="F293"/>
  <c r="E293"/>
  <c r="E292" s="1"/>
  <c r="D293"/>
  <c r="G282"/>
  <c r="G290" s="1"/>
  <c r="F282"/>
  <c r="F290" s="1"/>
  <c r="E282"/>
  <c r="E290" s="1"/>
  <c r="D282"/>
  <c r="D290" s="1"/>
  <c r="C282"/>
  <c r="C290" s="1"/>
  <c r="G269"/>
  <c r="F269"/>
  <c r="E269"/>
  <c r="D269"/>
  <c r="C269"/>
  <c r="G295"/>
  <c r="F295"/>
  <c r="E295"/>
  <c r="D295"/>
  <c r="F292"/>
  <c r="D292"/>
  <c r="C292"/>
  <c r="G281"/>
  <c r="G291" s="1"/>
  <c r="F281"/>
  <c r="E281"/>
  <c r="E291" s="1"/>
  <c r="D281"/>
  <c r="C281"/>
  <c r="C291" s="1"/>
  <c r="G258"/>
  <c r="F258"/>
  <c r="E258"/>
  <c r="D258"/>
  <c r="G257"/>
  <c r="G256" s="1"/>
  <c r="F257"/>
  <c r="F256" s="1"/>
  <c r="E257"/>
  <c r="E256" s="1"/>
  <c r="D257"/>
  <c r="D256" s="1"/>
  <c r="G234"/>
  <c r="G250"/>
  <c r="G254"/>
  <c r="E234"/>
  <c r="E250"/>
  <c r="E254" s="1"/>
  <c r="D234"/>
  <c r="D250"/>
  <c r="D254"/>
  <c r="C234"/>
  <c r="C238"/>
  <c r="C250"/>
  <c r="C254"/>
  <c r="G224"/>
  <c r="H27" s="1"/>
  <c r="G233"/>
  <c r="G255" s="1"/>
  <c r="F224"/>
  <c r="G27" s="1"/>
  <c r="F233"/>
  <c r="E224"/>
  <c r="F27" s="1"/>
  <c r="E233"/>
  <c r="E255" s="1"/>
  <c r="D224"/>
  <c r="E27" s="1"/>
  <c r="D233"/>
  <c r="C224"/>
  <c r="D27" s="1"/>
  <c r="C233"/>
  <c r="C255" s="1"/>
  <c r="F255"/>
  <c r="D255"/>
  <c r="E96"/>
  <c r="C96"/>
  <c r="G179"/>
  <c r="G96"/>
  <c r="G90"/>
  <c r="G200" s="1"/>
  <c r="G108"/>
  <c r="G137"/>
  <c r="G165"/>
  <c r="G174"/>
  <c r="G62"/>
  <c r="G77"/>
  <c r="H22" s="1"/>
  <c r="H21" s="1"/>
  <c r="H13" s="1"/>
  <c r="H12" s="1"/>
  <c r="G89"/>
  <c r="G201" s="1"/>
  <c r="F96"/>
  <c r="D96"/>
  <c r="C77"/>
  <c r="C89" s="1"/>
  <c r="C201" s="1"/>
  <c r="F62"/>
  <c r="F89" s="1"/>
  <c r="F201" s="1"/>
  <c r="E62"/>
  <c r="F77"/>
  <c r="G22" s="1"/>
  <c r="G21" s="1"/>
  <c r="G13" s="1"/>
  <c r="G12" s="1"/>
  <c r="G11" s="1"/>
  <c r="F90"/>
  <c r="F108"/>
  <c r="F137"/>
  <c r="F165"/>
  <c r="F174"/>
  <c r="F179"/>
  <c r="F200"/>
  <c r="E77"/>
  <c r="E89" s="1"/>
  <c r="E201" s="1"/>
  <c r="E90"/>
  <c r="E108"/>
  <c r="E137"/>
  <c r="E165"/>
  <c r="E174"/>
  <c r="E179"/>
  <c r="E200"/>
  <c r="D77"/>
  <c r="E22" s="1"/>
  <c r="E21" s="1"/>
  <c r="E13" s="1"/>
  <c r="E12" s="1"/>
  <c r="E11" s="1"/>
  <c r="E52" s="1"/>
  <c r="D90"/>
  <c r="D108"/>
  <c r="D137"/>
  <c r="D165"/>
  <c r="D174"/>
  <c r="D179"/>
  <c r="D200"/>
  <c r="C90"/>
  <c r="C108"/>
  <c r="C137"/>
  <c r="C165"/>
  <c r="C174"/>
  <c r="C179"/>
  <c r="C200"/>
  <c r="F34" l="1"/>
  <c r="F33" s="1"/>
  <c r="G34"/>
  <c r="G33" s="1"/>
  <c r="G52" s="1"/>
  <c r="E15" i="24"/>
  <c r="E14" s="1"/>
  <c r="E13" s="1"/>
  <c r="E54" s="1"/>
  <c r="H11" i="15"/>
  <c r="H52" s="1"/>
  <c r="D291"/>
  <c r="F291"/>
  <c r="G39" i="24"/>
  <c r="G36" s="1"/>
  <c r="G35" s="1"/>
  <c r="F196"/>
  <c r="I39"/>
  <c r="I36" s="1"/>
  <c r="I35" s="1"/>
  <c r="H196"/>
  <c r="E43" i="25"/>
  <c r="D207"/>
  <c r="F207"/>
  <c r="G43"/>
  <c r="G40" s="1"/>
  <c r="G39" s="1"/>
  <c r="H207"/>
  <c r="I43"/>
  <c r="I40" s="1"/>
  <c r="I39" s="1"/>
  <c r="C212" i="23"/>
  <c r="D45"/>
  <c r="D42" s="1"/>
  <c r="D41" s="1"/>
  <c r="E212"/>
  <c r="F45"/>
  <c r="G212"/>
  <c r="H45"/>
  <c r="H42" s="1"/>
  <c r="H41" s="1"/>
  <c r="D22" i="15"/>
  <c r="D21" s="1"/>
  <c r="D13" s="1"/>
  <c r="D12" s="1"/>
  <c r="D11" s="1"/>
  <c r="F22"/>
  <c r="F21" s="1"/>
  <c r="F13" s="1"/>
  <c r="F12" s="1"/>
  <c r="F11" s="1"/>
  <c r="F52" s="1"/>
  <c r="D36"/>
  <c r="D34" s="1"/>
  <c r="D33" s="1"/>
  <c r="G15" i="24"/>
  <c r="G14" s="1"/>
  <c r="G13" s="1"/>
  <c r="G54" s="1"/>
  <c r="I15"/>
  <c r="I14" s="1"/>
  <c r="I13" s="1"/>
  <c r="I54" s="1"/>
  <c r="D195"/>
  <c r="F195"/>
  <c r="E40" i="25"/>
  <c r="E39" s="1"/>
  <c r="E18"/>
  <c r="E17" s="1"/>
  <c r="E16" s="1"/>
  <c r="E58" s="1"/>
  <c r="G58"/>
  <c r="I58"/>
  <c r="D206"/>
  <c r="F206"/>
  <c r="D330"/>
  <c r="F330"/>
  <c r="H330"/>
  <c r="H20" i="23"/>
  <c r="H19" s="1"/>
  <c r="H18" s="1"/>
  <c r="H60" s="1"/>
  <c r="G196" i="24"/>
  <c r="H39"/>
  <c r="H36" s="1"/>
  <c r="H35" s="1"/>
  <c r="C207" i="25"/>
  <c r="D43"/>
  <c r="D40" s="1"/>
  <c r="D39" s="1"/>
  <c r="D58" s="1"/>
  <c r="E207"/>
  <c r="F43"/>
  <c r="F40" s="1"/>
  <c r="F39" s="1"/>
  <c r="G207"/>
  <c r="H43"/>
  <c r="H40" s="1"/>
  <c r="H39" s="1"/>
  <c r="D212" i="23"/>
  <c r="E45"/>
  <c r="E42" s="1"/>
  <c r="E41" s="1"/>
  <c r="G45"/>
  <c r="F212"/>
  <c r="I45"/>
  <c r="I42" s="1"/>
  <c r="I41" s="1"/>
  <c r="H212"/>
  <c r="D89" i="15"/>
  <c r="D201" s="1"/>
  <c r="F15" i="24"/>
  <c r="F14" s="1"/>
  <c r="F13" s="1"/>
  <c r="F54" s="1"/>
  <c r="H15"/>
  <c r="H14" s="1"/>
  <c r="H13" s="1"/>
  <c r="F16" i="25"/>
  <c r="H58"/>
  <c r="D20" i="23"/>
  <c r="D19" s="1"/>
  <c r="D18" s="1"/>
  <c r="D60" s="1"/>
  <c r="E20"/>
  <c r="E19" s="1"/>
  <c r="E18" s="1"/>
  <c r="E60" s="1"/>
  <c r="F42"/>
  <c r="F41" s="1"/>
  <c r="F20"/>
  <c r="F19" s="1"/>
  <c r="F18" s="1"/>
  <c r="F60" s="1"/>
  <c r="G42"/>
  <c r="G41" s="1"/>
  <c r="G60" s="1"/>
  <c r="I18"/>
  <c r="D211"/>
  <c r="F211"/>
  <c r="H211"/>
  <c r="D305"/>
  <c r="F305"/>
  <c r="H305"/>
  <c r="D337"/>
  <c r="F337"/>
  <c r="H54" i="24" l="1"/>
  <c r="I60" i="23"/>
  <c r="F58" i="25"/>
  <c r="D52" i="15"/>
</calcChain>
</file>

<file path=xl/sharedStrings.xml><?xml version="1.0" encoding="utf-8"?>
<sst xmlns="http://schemas.openxmlformats.org/spreadsheetml/2006/main" count="2108" uniqueCount="264">
  <si>
    <t>Alte cheltuieli</t>
  </si>
  <si>
    <t>Asistenta sociala</t>
  </si>
  <si>
    <t>Alte transferuri</t>
  </si>
  <si>
    <t>Transferuri intre unitati</t>
  </si>
  <si>
    <t>Subventii</t>
  </si>
  <si>
    <t>Bunuri si servicii</t>
  </si>
  <si>
    <t>Cheltuieli de personal</t>
  </si>
  <si>
    <t>EXCEDENT</t>
  </si>
  <si>
    <t>III</t>
  </si>
  <si>
    <t>TOTAL CHELTUIELI</t>
  </si>
  <si>
    <t>II</t>
  </si>
  <si>
    <t>Transporturi</t>
  </si>
  <si>
    <t>Agricultura</t>
  </si>
  <si>
    <t>Combustibil si energie</t>
  </si>
  <si>
    <t>Actiuni generale economice</t>
  </si>
  <si>
    <t>Protectia mediului</t>
  </si>
  <si>
    <t>Locuinte, servicii si dezvoltare publica</t>
  </si>
  <si>
    <t>Asigurari si asistenta sociala</t>
  </si>
  <si>
    <t>Cultura, recreere si religie</t>
  </si>
  <si>
    <t>Sanatate</t>
  </si>
  <si>
    <t>Invatamant</t>
  </si>
  <si>
    <t>Ordine publica</t>
  </si>
  <si>
    <t>Transferuri cu caracter general</t>
  </si>
  <si>
    <t>Alte servicii publice generale</t>
  </si>
  <si>
    <t>Autoritati executive</t>
  </si>
  <si>
    <t>TOTAL VENITURI</t>
  </si>
  <si>
    <t>I</t>
  </si>
  <si>
    <t>Subventii de la bugetul de stat</t>
  </si>
  <si>
    <t>Sume defalcate din TVA</t>
  </si>
  <si>
    <t>B</t>
  </si>
  <si>
    <t>A</t>
  </si>
  <si>
    <t>crt</t>
  </si>
  <si>
    <t>DENUMIRE INDICATORI</t>
  </si>
  <si>
    <t>Nr</t>
  </si>
  <si>
    <t>cheltuieli de personal</t>
  </si>
  <si>
    <t>bunuri si servicii</t>
  </si>
  <si>
    <t>asistenta sociala</t>
  </si>
  <si>
    <t>cheltuieli de capital</t>
  </si>
  <si>
    <t>transferuri intre unitati</t>
  </si>
  <si>
    <t>operatiuni financiare</t>
  </si>
  <si>
    <t>transferuri intre institutii</t>
  </si>
  <si>
    <t>alte cheltuieli</t>
  </si>
  <si>
    <t>subventii</t>
  </si>
  <si>
    <t>Operatiuni financiare</t>
  </si>
  <si>
    <t>plati ani precedenti</t>
  </si>
  <si>
    <t>Plati ani precedenti</t>
  </si>
  <si>
    <t>Venituri proprii din care:</t>
  </si>
  <si>
    <t>impozit pe profit</t>
  </si>
  <si>
    <t>impozite si taxe de proprietate ( cladiri, teren,taxe timbru)</t>
  </si>
  <si>
    <t>impozite pe bunuri si servicii ( auto,autorizatii etc)</t>
  </si>
  <si>
    <t>alte impozite si taxe fiscale</t>
  </si>
  <si>
    <t>venituri din proprietate( concesiuni, inchirieri )</t>
  </si>
  <si>
    <t>venituri din prestari servicii si alte activitati</t>
  </si>
  <si>
    <t>venituri din taxe administrative,eliberari permise</t>
  </si>
  <si>
    <t>amenzi,penalitati, confiscari</t>
  </si>
  <si>
    <t>diverse venituri</t>
  </si>
  <si>
    <t>cote defalcate din impozitul pe venit</t>
  </si>
  <si>
    <t>sume din cotele defalacte din imp pe venit pt echil. buget</t>
  </si>
  <si>
    <t>pentru finantarea cheltuielilor descentralizate</t>
  </si>
  <si>
    <t>pentru echilibrarea bugetului</t>
  </si>
  <si>
    <t>pentru compensarea cresterilor neprevazute la energie termica</t>
  </si>
  <si>
    <t>pentru constituirea familiei</t>
  </si>
  <si>
    <t>pentru acordarea trusoului pentru nou nascuti</t>
  </si>
  <si>
    <t>venituri din capital ( vanzari fond locativ de stat,valorif.bunuri)</t>
  </si>
  <si>
    <t xml:space="preserve">DETALIEREA CHELTUIELILOR </t>
  </si>
  <si>
    <t>IV</t>
  </si>
  <si>
    <t>Buget</t>
  </si>
  <si>
    <t>Servicii publice generale</t>
  </si>
  <si>
    <t>Dobanzi</t>
  </si>
  <si>
    <t>mii lei</t>
  </si>
  <si>
    <t>initial</t>
  </si>
  <si>
    <t>impozite pe venit din transferul proprietatii imobiliare</t>
  </si>
  <si>
    <r>
      <t xml:space="preserve">     </t>
    </r>
    <r>
      <rPr>
        <sz val="10"/>
        <rFont val="Arial"/>
        <family val="2"/>
      </rPr>
      <t xml:space="preserve"> operatiuni financiare</t>
    </r>
  </si>
  <si>
    <t>pentru acordarea ajutorului pentru incalzirea locuintei</t>
  </si>
  <si>
    <t>investitii</t>
  </si>
  <si>
    <t>trim</t>
  </si>
  <si>
    <t>dionatii si sponsorizari</t>
  </si>
  <si>
    <t>5</t>
  </si>
  <si>
    <t>fond de rezerva</t>
  </si>
  <si>
    <t>Fond de rezerva bugetara</t>
  </si>
  <si>
    <t>Fond garanatare imprumut extern</t>
  </si>
  <si>
    <t>Servicii publice comunitare de evidenta a persoanelor</t>
  </si>
  <si>
    <t>Alte servicii generale</t>
  </si>
  <si>
    <t>aferente datoriei publice interne</t>
  </si>
  <si>
    <t>Transferuri privind contributia de sanatate</t>
  </si>
  <si>
    <t>Politia comunitara</t>
  </si>
  <si>
    <t>Protectia civila si protectia contra incendiilor</t>
  </si>
  <si>
    <t>invatamant prescolar</t>
  </si>
  <si>
    <t>Invatamant primar</t>
  </si>
  <si>
    <t>invatamant secundar superior</t>
  </si>
  <si>
    <t>invatamant postliceal</t>
  </si>
  <si>
    <t>alte actiuni in domeniul sanatatii</t>
  </si>
  <si>
    <t>institutii publice de spectacole si concerte</t>
  </si>
  <si>
    <t>case de cultura</t>
  </si>
  <si>
    <t>sport</t>
  </si>
  <si>
    <t>tineret</t>
  </si>
  <si>
    <t>intretienre gradini npublice,parcuri, zone verzi</t>
  </si>
  <si>
    <t>alte servicii in domeniile culturii, recreerii si religiei</t>
  </si>
  <si>
    <t>alte servicii culturale</t>
  </si>
  <si>
    <t>asistenta acordata persoanelor in varsta</t>
  </si>
  <si>
    <t>asistenta sociala in caz de invaliditate</t>
  </si>
  <si>
    <t>asistenta sociala pentru familie si copii nou nascuti</t>
  </si>
  <si>
    <t>crese</t>
  </si>
  <si>
    <t>ajutor social</t>
  </si>
  <si>
    <t>cantine de ajutor social</t>
  </si>
  <si>
    <t>alte cheltuieli in domeniul asigurarilor sociale</t>
  </si>
  <si>
    <t>alte cheltuieli in domeniul locuintelor</t>
  </si>
  <si>
    <t>iluminat public</t>
  </si>
  <si>
    <t>alte servicii in domeniul locuintelor, servicii si dezvoltare publica</t>
  </si>
  <si>
    <t>salubritate</t>
  </si>
  <si>
    <t>canalizarea si tratarea apelor uzate</t>
  </si>
  <si>
    <t>rambursari credite interne</t>
  </si>
  <si>
    <t>energie termica</t>
  </si>
  <si>
    <t>strazi</t>
  </si>
  <si>
    <t>transport in comun</t>
  </si>
  <si>
    <t>Fonduri de rezerva bugetara</t>
  </si>
  <si>
    <t>Venituri curente din care:</t>
  </si>
  <si>
    <t>contributii de intretinere a persoanelor asistate</t>
  </si>
  <si>
    <t>venituri din serbari si spectacole</t>
  </si>
  <si>
    <t>alte venituri din prestari servicii</t>
  </si>
  <si>
    <t>alte venituri din taxe administrative</t>
  </si>
  <si>
    <t>donatii si sponsorizari</t>
  </si>
  <si>
    <t>Subventii de la bugetul local</t>
  </si>
  <si>
    <t>Investitii</t>
  </si>
  <si>
    <t>taxe si alte venituri in invatamant</t>
  </si>
  <si>
    <t xml:space="preserve">venituri din prestari servicii </t>
  </si>
  <si>
    <t>contributia elevilor pentru internate si cantina</t>
  </si>
  <si>
    <t>venituri prin valorificarea produselor</t>
  </si>
  <si>
    <t xml:space="preserve">venituri din organizarea de cursuri </t>
  </si>
  <si>
    <t>venituri din serbari si spectacole scolare</t>
  </si>
  <si>
    <t>alte venituri</t>
  </si>
  <si>
    <t>Venituri din valorificarea unor bunuri</t>
  </si>
  <si>
    <t>invatamant primar</t>
  </si>
  <si>
    <t>Depozite speciale pentru constructii de locuinte</t>
  </si>
  <si>
    <t>Fond de rulment</t>
  </si>
  <si>
    <t>fond de rulment</t>
  </si>
  <si>
    <t>fond de rulment pentru acoperirea golului de casa</t>
  </si>
  <si>
    <t>contributii ale administratiei publice</t>
  </si>
  <si>
    <t>dezvoltarea sistemului de locuinte</t>
  </si>
  <si>
    <t>alimentarea cu gaze naturale</t>
  </si>
  <si>
    <t xml:space="preserve">alte servicii </t>
  </si>
  <si>
    <t>Imprumut intern</t>
  </si>
  <si>
    <t>01</t>
  </si>
  <si>
    <t>02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</si>
  <si>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</si>
  <si>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</si>
  <si>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</si>
  <si>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</si>
  <si>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</si>
  <si>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fizice,   din care:</t>
  </si>
  <si>
    <t>06</t>
  </si>
  <si>
    <t>Impozitul pe veniturile din transferul proprietatilor imobiliare din patrimoniul personal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</si>
  <si>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</si>
  <si>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</si>
  <si>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</si>
  <si>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</si>
  <si>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</si>
  <si>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</si>
  <si>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</si>
  <si>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</si>
  <si>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</si>
  <si>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</si>
  <si>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</si>
  <si>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</si>
  <si>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</si>
  <si>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</si>
  <si>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</si>
  <si>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</si>
  <si>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</si>
  <si>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</si>
  <si>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</si>
  <si>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</si>
  <si>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</si>
  <si>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</si>
  <si>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</si>
  <si>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</si>
  <si>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</si>
  <si>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</si>
  <si>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</si>
  <si>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</si>
  <si>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</si>
  <si>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23</t>
  </si>
  <si>
    <t>24</t>
  </si>
  <si>
    <t xml:space="preserve">Cheltuieli de personal                </t>
  </si>
  <si>
    <t>25</t>
  </si>
  <si>
    <t xml:space="preserve">Bunuri si servicii                </t>
  </si>
  <si>
    <t>26</t>
  </si>
  <si>
    <t>27</t>
  </si>
  <si>
    <t xml:space="preserve">Subventii                                  </t>
  </si>
  <si>
    <t>28</t>
  </si>
  <si>
    <t>Fonduri de rezerva</t>
  </si>
  <si>
    <t>29</t>
  </si>
  <si>
    <t xml:space="preserve">Transferuri intre unitati ale administratiei publice                             </t>
  </si>
  <si>
    <t>30</t>
  </si>
  <si>
    <t>31</t>
  </si>
  <si>
    <t>32</t>
  </si>
  <si>
    <t>33</t>
  </si>
  <si>
    <t xml:space="preserve">Cheltuieli de capital                     </t>
  </si>
  <si>
    <t>34</t>
  </si>
  <si>
    <t>Operatiuni financiare (rd.36+37)</t>
  </si>
  <si>
    <t>35</t>
  </si>
  <si>
    <t xml:space="preserve">Imprumuturi acordate                  </t>
  </si>
  <si>
    <t>36</t>
  </si>
  <si>
    <t>Rambursari de credite externe si interne</t>
  </si>
  <si>
    <t>37</t>
  </si>
  <si>
    <t>Rezerve</t>
  </si>
  <si>
    <t xml:space="preserve">EXCEDENT(+)/DEFICIT(-)                                          (rd.01-rd.23)   </t>
  </si>
  <si>
    <t xml:space="preserve">      </t>
  </si>
  <si>
    <t>cod</t>
  </si>
  <si>
    <t>1</t>
  </si>
  <si>
    <t>2</t>
  </si>
  <si>
    <t>3</t>
  </si>
  <si>
    <t>4</t>
  </si>
  <si>
    <r>
      <t xml:space="preserve">Venituri fiscale  </t>
    </r>
    <r>
      <rPr>
        <b/>
        <sz val="8"/>
        <rFont val="Arial"/>
        <family val="2"/>
      </rPr>
      <t>(rd.04+06+09+10+11+16)</t>
    </r>
    <r>
      <rPr>
        <b/>
        <sz val="9"/>
        <rFont val="Arial"/>
        <family val="2"/>
      </rPr>
      <t xml:space="preserve">                        </t>
    </r>
  </si>
  <si>
    <r>
      <t xml:space="preserve">Venituri curente   </t>
    </r>
    <r>
      <rPr>
        <b/>
        <sz val="8"/>
        <rFont val="Arial"/>
        <family val="2"/>
      </rPr>
      <t xml:space="preserve">(rd.03+17)  </t>
    </r>
    <r>
      <rPr>
        <b/>
        <sz val="9"/>
        <rFont val="Arial"/>
        <family val="2"/>
      </rPr>
      <t xml:space="preserve">                     </t>
    </r>
  </si>
  <si>
    <t>Plati finantari din anii precedenti</t>
  </si>
  <si>
    <r>
      <t xml:space="preserve">Cheltuieli curente   </t>
    </r>
    <r>
      <rPr>
        <b/>
        <sz val="8"/>
        <rFont val="Arial"/>
        <family val="2"/>
      </rPr>
      <t xml:space="preserve">(rd.25 la rd.33)  </t>
    </r>
    <r>
      <rPr>
        <b/>
        <sz val="9"/>
        <rFont val="Arial"/>
        <family val="2"/>
      </rPr>
      <t xml:space="preserve">                      </t>
    </r>
  </si>
  <si>
    <r>
      <t xml:space="preserve">VENITURI  TOTAL  </t>
    </r>
    <r>
      <rPr>
        <b/>
        <sz val="8"/>
        <rFont val="Arial"/>
        <family val="2"/>
      </rPr>
      <t xml:space="preserve">(rd.02+18+19+20)     </t>
    </r>
    <r>
      <rPr>
        <b/>
        <sz val="9"/>
        <rFont val="Arial"/>
        <family val="2"/>
      </rPr>
      <t xml:space="preserve">            </t>
    </r>
  </si>
  <si>
    <r>
      <t xml:space="preserve">CHELTUIELI - TOTAL  </t>
    </r>
    <r>
      <rPr>
        <b/>
        <sz val="8"/>
        <rFont val="Arial"/>
        <family val="2"/>
      </rPr>
      <t xml:space="preserve">(rd.24+34+35+38+39)  </t>
    </r>
    <r>
      <rPr>
        <b/>
        <sz val="9"/>
        <rFont val="Arial"/>
        <family val="2"/>
      </rPr>
      <t xml:space="preserve">         </t>
    </r>
  </si>
  <si>
    <t>pentru finantarea sanatatii</t>
  </si>
  <si>
    <t>Sume primite de la UE</t>
  </si>
  <si>
    <t>servicii de sanatate publica</t>
  </si>
  <si>
    <t>2010</t>
  </si>
  <si>
    <t>pentru reabilitarea termica a blocurilor</t>
  </si>
  <si>
    <t>aferente creditelor interne garantate</t>
  </si>
  <si>
    <t>proiecte cu finantare din fond european de dezvoltare</t>
  </si>
  <si>
    <t>rambursari credite interne garantate</t>
  </si>
  <si>
    <t>rambursari credite externe garantate</t>
  </si>
  <si>
    <t>pentru acoperirea diferentelor de pret</t>
  </si>
  <si>
    <t>pentru compensarea cresterilor la combustibili</t>
  </si>
  <si>
    <t>Participare la capitalul social</t>
  </si>
  <si>
    <t>participare la capitalul social</t>
  </si>
  <si>
    <t>BUGETUL LOCAL AL MUNICIPIULUI FOCSANI PE ANUL  2010</t>
  </si>
  <si>
    <t xml:space="preserve">BUGETUL GENERAL CONSOLIDAT AL MUNICIPIULUI FOCSANI PE ANUL 2010 APROBAT PRIN HCL NR.54/09,03,2010 </t>
  </si>
  <si>
    <t xml:space="preserve">                               SI REPARTIZAT PE TRIMESTRE PRIN DISPOZITIA PRIMARULUI NR. 792/30,03,2010</t>
  </si>
  <si>
    <t>BUGETUL INSTITUTIILOR FINANTATE PARTIAL DIN BUGETUL LOCAL PE A NUL 2010</t>
  </si>
  <si>
    <t>plati din anii precedenti</t>
  </si>
  <si>
    <t>Plati din anii precedenti</t>
  </si>
  <si>
    <t>BUGETUL ACTIVITATILOR FINANTATE INTEGRAL DIN VENITURI PROPRII  PE ANUL 2010</t>
  </si>
  <si>
    <t>BUGETUL VENITURILOR SI CHELTUIELILOR EVIDENTIATE IN AFARA BUGETULUI LOCAL PE ANUL 2010</t>
  </si>
  <si>
    <t>proiecte cu finantare din fondul european de dezvoltare</t>
  </si>
  <si>
    <t>Proiecte cu finantare din fondul european de dezvoltare</t>
  </si>
  <si>
    <t>BUGETUL IMPRUMUTURILOR INTERNE PE ANUL 2010</t>
  </si>
  <si>
    <t>Proiecte cu finantare din fond european de dezvoltare</t>
  </si>
  <si>
    <t xml:space="preserve">catre bugetul local necesare sustinerii proiectelor  cu fd struct </t>
  </si>
  <si>
    <t>actualizat</t>
  </si>
  <si>
    <t xml:space="preserve">                    BUGETUL GENERAL CONSOLIDAT AL MUNICIPIULUI FOCSANI PE ANUL 2010 APROBAT PRIN HCL NR.54/09.03.2010 </t>
  </si>
  <si>
    <t xml:space="preserve">                               REPARTIZAT PE TRIMESTRE PRIN DISPOZITIA PRIMARULUI NR. 792/30.03.2010 SI ACTUALIZAT PRIN</t>
  </si>
  <si>
    <t xml:space="preserve">               Dispozitiile nr.1061/31.05.2010, nr.1073/02.06.2010, nr.1122/16.06.2010 si nr.1135/823.062010,  HCL nr.130/29.06.2010</t>
  </si>
  <si>
    <t xml:space="preserve">         HCL nr.63/30.03.2010, Dispozitiile nr. 917/26,04,2010 si nr.969/06.05.2010, HCL nr.84,85,86/24.04.2010 si nr. 108,109,110/25.05.2010, </t>
  </si>
  <si>
    <t>HCL54/9.03</t>
  </si>
  <si>
    <t>BUGETUL INSTITUTIILOR FINANTATE PARTIAL DIN BUGETUL LOCAL PE ANUL 2010</t>
  </si>
  <si>
    <t xml:space="preserve">               Dispozitiile nr.1061/31.05.2010, nr.1073/02.06.2010, nr.1122/16.06.2010 si nr.1135/823.062010,  HCL nr.130/29.06.2010,</t>
  </si>
  <si>
    <t xml:space="preserve">               Dispozitiile nr.1183/01.07.2010, nr.11188/05.07.2010, nr.1236/26.07.2010,  HCL nr.179/27.07.2010,Dispozitiile nr.1242/28.07.2010,</t>
  </si>
  <si>
    <t xml:space="preserve">                             nr.1253/29.07.2010, nr.1893/12.08.2010, nr.1913/25.08.2010, HCL nr.225/31.08.2010, HCL nr.213/31,08,2010</t>
  </si>
  <si>
    <t xml:space="preserve">                      Dispozitiile nr.1952/06.09.2010, nr.1975/14.09.2010, nr.2000/27.09.2010 si nr.2027/30.092010,  HCL nr.259/28.09.2010</t>
  </si>
  <si>
    <t>Sume alocate de Fondul European de Dezvoltare Regionala</t>
  </si>
  <si>
    <t>Subventii de la alte bugete</t>
  </si>
  <si>
    <t>transferuri interne</t>
  </si>
  <si>
    <t xml:space="preserve">      investitii</t>
  </si>
  <si>
    <t xml:space="preserve">                      Dispozitiile nr.2259/25.10.2010, nr.2261/28.10.2010, nr.3106/29.11.2010 si nr.3129/30.11.2010, nr.7216/10.12.2010, </t>
  </si>
  <si>
    <t xml:space="preserve">                      nr.7221/16.12.2010, nr.7239/23.12.2010, nr.7255/29.12.2010, nr.7254/29.12.2010, HCL nr.312/26.10.2010, nr.354/30.11.2010, </t>
  </si>
  <si>
    <t xml:space="preserve">                                                                                 si HCL  nr.389/14.12.2010</t>
  </si>
  <si>
    <t>pentru retehnologizarea centralelor termice</t>
  </si>
</sst>
</file>

<file path=xl/styles.xml><?xml version="1.0" encoding="utf-8"?>
<styleSheet xmlns="http://schemas.openxmlformats.org/spreadsheetml/2006/main">
  <numFmts count="1">
    <numFmt numFmtId="172" formatCode="#,##0.0_);\(#,##0.0\)"/>
  </numFmts>
  <fonts count="10">
    <font>
      <sz val="10"/>
      <name val="Arial"/>
      <charset val="238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charset val="238"/>
    </font>
    <font>
      <b/>
      <sz val="8"/>
      <name val="Arial"/>
      <family val="2"/>
    </font>
    <font>
      <i/>
      <sz val="10"/>
      <name val="Arial"/>
      <family val="2"/>
    </font>
    <font>
      <sz val="9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indent="2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0" fillId="0" borderId="1" xfId="0" applyNumberFormat="1" applyBorder="1"/>
    <xf numFmtId="0" fontId="1" fillId="0" borderId="1" xfId="0" applyFont="1" applyBorder="1"/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 indent="1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/>
    </xf>
    <xf numFmtId="0" fontId="1" fillId="0" borderId="4" xfId="0" applyFont="1" applyBorder="1"/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0" fillId="0" borderId="2" xfId="0" applyBorder="1"/>
    <xf numFmtId="4" fontId="5" fillId="0" borderId="1" xfId="0" applyNumberFormat="1" applyFont="1" applyBorder="1" applyAlignment="1">
      <alignment horizontal="right" indent="1"/>
    </xf>
    <xf numFmtId="0" fontId="5" fillId="0" borderId="1" xfId="0" applyFont="1" applyBorder="1" applyAlignment="1">
      <alignment horizontal="left" indent="1"/>
    </xf>
    <xf numFmtId="4" fontId="5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right" indent="1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indent="2"/>
    </xf>
    <xf numFmtId="172" fontId="3" fillId="0" borderId="1" xfId="0" applyNumberFormat="1" applyFont="1" applyBorder="1" applyAlignment="1" applyProtection="1"/>
    <xf numFmtId="172" fontId="4" fillId="0" borderId="1" xfId="0" quotePrefix="1" applyNumberFormat="1" applyFont="1" applyBorder="1" applyAlignment="1" applyProtection="1">
      <alignment horizontal="left" indent="1"/>
    </xf>
    <xf numFmtId="4" fontId="3" fillId="0" borderId="1" xfId="0" applyNumberFormat="1" applyFont="1" applyBorder="1" applyAlignment="1">
      <alignment horizontal="center" vertical="center"/>
    </xf>
    <xf numFmtId="172" fontId="3" fillId="0" borderId="1" xfId="0" applyNumberFormat="1" applyFont="1" applyBorder="1" applyAlignment="1" applyProtection="1">
      <alignment horizontal="left" wrapText="1"/>
    </xf>
    <xf numFmtId="172" fontId="3" fillId="0" borderId="1" xfId="0" applyNumberFormat="1" applyFont="1" applyBorder="1" applyAlignment="1" applyProtection="1">
      <alignment horizontal="left" indent="2"/>
    </xf>
    <xf numFmtId="4" fontId="3" fillId="0" borderId="1" xfId="0" applyNumberFormat="1" applyFont="1" applyFill="1" applyBorder="1" applyAlignment="1" applyProtection="1">
      <alignment horizontal="center" vertical="center"/>
    </xf>
    <xf numFmtId="172" fontId="3" fillId="0" borderId="1" xfId="0" applyNumberFormat="1" applyFont="1" applyFill="1" applyBorder="1" applyAlignment="1" applyProtection="1">
      <alignment horizontal="left" wrapText="1" indent="2"/>
    </xf>
    <xf numFmtId="172" fontId="3" fillId="0" borderId="1" xfId="0" applyNumberFormat="1" applyFont="1" applyBorder="1" applyAlignment="1" applyProtection="1">
      <alignment horizontal="left" wrapText="1" indent="2"/>
    </xf>
    <xf numFmtId="4" fontId="3" fillId="0" borderId="1" xfId="0" applyNumberFormat="1" applyFont="1" applyBorder="1" applyAlignment="1" applyProtection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72" fontId="3" fillId="0" borderId="1" xfId="0" applyNumberFormat="1" applyFont="1" applyFill="1" applyBorder="1" applyAlignment="1" applyProtection="1">
      <alignment horizontal="left" indent="2"/>
    </xf>
    <xf numFmtId="172" fontId="3" fillId="0" borderId="1" xfId="0" applyNumberFormat="1" applyFont="1" applyFill="1" applyBorder="1" applyAlignment="1" applyProtection="1"/>
    <xf numFmtId="172" fontId="3" fillId="0" borderId="1" xfId="0" applyNumberFormat="1" applyFont="1" applyBorder="1" applyAlignment="1" applyProtection="1">
      <alignment horizontal="left"/>
    </xf>
    <xf numFmtId="172" fontId="4" fillId="0" borderId="1" xfId="0" quotePrefix="1" applyNumberFormat="1" applyFont="1" applyFill="1" applyBorder="1" applyAlignment="1" applyProtection="1">
      <alignment horizontal="left" indent="1"/>
    </xf>
    <xf numFmtId="172" fontId="3" fillId="0" borderId="1" xfId="0" quotePrefix="1" applyNumberFormat="1" applyFont="1" applyBorder="1" applyAlignment="1" applyProtection="1">
      <alignment horizontal="left" indent="2"/>
    </xf>
    <xf numFmtId="0" fontId="3" fillId="0" borderId="1" xfId="0" quotePrefix="1" applyFont="1" applyBorder="1" applyAlignment="1">
      <alignment horizontal="left" wrapText="1" indent="2"/>
    </xf>
    <xf numFmtId="49" fontId="1" fillId="0" borderId="1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/>
    <xf numFmtId="4" fontId="3" fillId="0" borderId="1" xfId="0" applyNumberFormat="1" applyFont="1" applyBorder="1" applyAlignment="1" applyProtection="1">
      <alignment horizontal="center"/>
    </xf>
    <xf numFmtId="4" fontId="3" fillId="0" borderId="1" xfId="0" applyNumberFormat="1" applyFont="1" applyBorder="1" applyAlignment="1">
      <alignment horizontal="center"/>
    </xf>
    <xf numFmtId="172" fontId="2" fillId="0" borderId="1" xfId="0" applyNumberFormat="1" applyFont="1" applyBorder="1" applyAlignment="1" applyProtection="1"/>
    <xf numFmtId="172" fontId="7" fillId="0" borderId="1" xfId="0" quotePrefix="1" applyNumberFormat="1" applyFont="1" applyBorder="1" applyAlignment="1" applyProtection="1">
      <alignment horizontal="left" indent="1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 applyProtection="1">
      <alignment horizontal="center" vertical="center"/>
    </xf>
    <xf numFmtId="172" fontId="2" fillId="0" borderId="1" xfId="0" applyNumberFormat="1" applyFont="1" applyFill="1" applyBorder="1" applyAlignment="1" applyProtection="1"/>
    <xf numFmtId="1" fontId="4" fillId="0" borderId="1" xfId="0" quotePrefix="1" applyNumberFormat="1" applyFont="1" applyFill="1" applyBorder="1" applyAlignment="1" applyProtection="1">
      <alignment horizontal="left" indent="1"/>
    </xf>
    <xf numFmtId="172" fontId="2" fillId="0" borderId="1" xfId="0" applyNumberFormat="1" applyFont="1" applyBorder="1" applyAlignment="1" applyProtection="1">
      <alignment horizontal="left"/>
    </xf>
    <xf numFmtId="172" fontId="7" fillId="0" borderId="1" xfId="0" quotePrefix="1" applyNumberFormat="1" applyFont="1" applyFill="1" applyBorder="1" applyAlignment="1" applyProtection="1">
      <alignment horizontal="left" indent="1"/>
    </xf>
    <xf numFmtId="0" fontId="2" fillId="0" borderId="1" xfId="0" applyFont="1" applyBorder="1" applyAlignment="1">
      <alignment horizontal="left" wrapText="1"/>
    </xf>
    <xf numFmtId="1" fontId="7" fillId="0" borderId="1" xfId="0" quotePrefix="1" applyNumberFormat="1" applyFont="1" applyFill="1" applyBorder="1" applyAlignment="1" applyProtection="1">
      <alignment horizontal="left" indent="1"/>
    </xf>
    <xf numFmtId="172" fontId="2" fillId="3" borderId="1" xfId="0" applyNumberFormat="1" applyFont="1" applyFill="1" applyBorder="1" applyAlignment="1" applyProtection="1">
      <alignment horizontal="left"/>
    </xf>
    <xf numFmtId="172" fontId="7" fillId="3" borderId="1" xfId="0" quotePrefix="1" applyNumberFormat="1" applyFont="1" applyFill="1" applyBorder="1" applyAlignment="1" applyProtection="1">
      <alignment horizontal="left" indent="1"/>
    </xf>
    <xf numFmtId="4" fontId="2" fillId="3" borderId="1" xfId="0" applyNumberFormat="1" applyFont="1" applyFill="1" applyBorder="1" applyAlignment="1" applyProtection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1" fillId="0" borderId="0" xfId="0" applyNumberFormat="1" applyFont="1"/>
    <xf numFmtId="0" fontId="9" fillId="0" borderId="1" xfId="0" applyFont="1" applyBorder="1" applyAlignment="1">
      <alignment horizontal="left" indent="1"/>
    </xf>
    <xf numFmtId="4" fontId="3" fillId="0" borderId="6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/>
    <xf numFmtId="0" fontId="0" fillId="0" borderId="1" xfId="0" applyBorder="1" applyAlignment="1">
      <alignment horizontal="left"/>
    </xf>
    <xf numFmtId="4" fontId="5" fillId="0" borderId="1" xfId="0" applyNumberFormat="1" applyFont="1" applyBorder="1" applyAlignment="1"/>
    <xf numFmtId="4" fontId="8" fillId="0" borderId="0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 indent="4"/>
    </xf>
    <xf numFmtId="0" fontId="0" fillId="0" borderId="1" xfId="0" applyFill="1" applyBorder="1" applyAlignment="1">
      <alignment horizontal="left" indent="2"/>
    </xf>
    <xf numFmtId="0" fontId="5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49" fontId="7" fillId="0" borderId="6" xfId="0" applyNumberFormat="1" applyFont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1" xfId="0" applyFont="1" applyBorder="1" applyAlignment="1">
      <alignment horizontal="left" indent="2"/>
    </xf>
    <xf numFmtId="4" fontId="8" fillId="0" borderId="1" xfId="0" applyNumberFormat="1" applyFont="1" applyFill="1" applyBorder="1" applyAlignment="1">
      <alignment horizontal="right"/>
    </xf>
    <xf numFmtId="0" fontId="0" fillId="0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60"/>
  <sheetViews>
    <sheetView workbookViewId="0">
      <selection activeCell="D359" sqref="D359"/>
    </sheetView>
  </sheetViews>
  <sheetFormatPr defaultRowHeight="12.75"/>
  <cols>
    <col min="1" max="1" width="3.85546875" customWidth="1"/>
    <col min="2" max="2" width="54.28515625" customWidth="1"/>
    <col min="3" max="3" width="10" customWidth="1"/>
    <col min="4" max="4" width="11.5703125" customWidth="1"/>
    <col min="5" max="5" width="9.7109375" bestFit="1" customWidth="1"/>
    <col min="6" max="6" width="9.85546875" bestFit="1" customWidth="1"/>
  </cols>
  <sheetData>
    <row r="2" spans="2:8">
      <c r="B2" s="20" t="s">
        <v>233</v>
      </c>
      <c r="C2" s="20"/>
      <c r="D2" s="20"/>
      <c r="E2" s="20"/>
      <c r="F2" s="20"/>
      <c r="G2" s="20"/>
    </row>
    <row r="3" spans="2:8">
      <c r="B3" s="20" t="s">
        <v>234</v>
      </c>
      <c r="C3" s="20"/>
      <c r="D3" s="20"/>
      <c r="E3" s="20"/>
      <c r="F3" s="20"/>
      <c r="G3" s="20"/>
    </row>
    <row r="5" spans="2:8">
      <c r="H5" s="25" t="s">
        <v>69</v>
      </c>
    </row>
    <row r="6" spans="2:8">
      <c r="B6" s="7" t="s">
        <v>32</v>
      </c>
      <c r="C6" s="68"/>
      <c r="D6" s="31" t="s">
        <v>66</v>
      </c>
      <c r="E6" s="31" t="s">
        <v>66</v>
      </c>
      <c r="F6" s="31" t="s">
        <v>66</v>
      </c>
      <c r="G6" s="31" t="s">
        <v>66</v>
      </c>
      <c r="H6" s="42" t="s">
        <v>66</v>
      </c>
    </row>
    <row r="7" spans="2:8">
      <c r="B7" s="71"/>
      <c r="C7" s="69" t="s">
        <v>208</v>
      </c>
      <c r="D7" s="32" t="s">
        <v>70</v>
      </c>
      <c r="E7" s="32" t="s">
        <v>75</v>
      </c>
      <c r="F7" s="32" t="s">
        <v>75</v>
      </c>
      <c r="G7" s="32" t="s">
        <v>75</v>
      </c>
      <c r="H7" s="43" t="s">
        <v>75</v>
      </c>
    </row>
    <row r="8" spans="2:8">
      <c r="B8" s="71"/>
      <c r="C8" s="69"/>
      <c r="D8" s="32"/>
      <c r="E8" s="32" t="s">
        <v>26</v>
      </c>
      <c r="F8" s="32" t="s">
        <v>10</v>
      </c>
      <c r="G8" s="32" t="s">
        <v>8</v>
      </c>
      <c r="H8" s="43" t="s">
        <v>65</v>
      </c>
    </row>
    <row r="9" spans="2:8">
      <c r="B9" s="5"/>
      <c r="C9" s="70"/>
      <c r="D9" s="33" t="s">
        <v>222</v>
      </c>
      <c r="E9" s="33" t="s">
        <v>222</v>
      </c>
      <c r="F9" s="33" t="s">
        <v>222</v>
      </c>
      <c r="G9" s="33" t="s">
        <v>222</v>
      </c>
      <c r="H9" s="44" t="s">
        <v>222</v>
      </c>
    </row>
    <row r="10" spans="2:8">
      <c r="B10" s="4" t="s">
        <v>30</v>
      </c>
      <c r="C10" s="33" t="s">
        <v>29</v>
      </c>
      <c r="D10" s="33" t="s">
        <v>209</v>
      </c>
      <c r="E10" s="33" t="s">
        <v>210</v>
      </c>
      <c r="F10" s="33" t="s">
        <v>211</v>
      </c>
      <c r="G10" s="33" t="s">
        <v>212</v>
      </c>
      <c r="H10" s="44" t="s">
        <v>77</v>
      </c>
    </row>
    <row r="11" spans="2:8">
      <c r="B11" s="85" t="s">
        <v>217</v>
      </c>
      <c r="C11" s="86" t="s">
        <v>142</v>
      </c>
      <c r="D11" s="87">
        <f>SUM(D12+D28+D29+D30)</f>
        <v>168616.35</v>
      </c>
      <c r="E11" s="87">
        <f>SUM(E12+E28+E29+E30)</f>
        <v>46463.200000000004</v>
      </c>
      <c r="F11" s="87">
        <f>SUM(F12+F28+F29+F30)</f>
        <v>46564.160000000003</v>
      </c>
      <c r="G11" s="87">
        <f>SUM(G12+G28+G29+G30)</f>
        <v>37412.5</v>
      </c>
      <c r="H11" s="87">
        <f>SUM(H12+H28+H29+H30)</f>
        <v>38176.490000000005</v>
      </c>
    </row>
    <row r="12" spans="2:8">
      <c r="B12" s="75" t="s">
        <v>214</v>
      </c>
      <c r="C12" s="76" t="s">
        <v>143</v>
      </c>
      <c r="D12" s="77">
        <f>SUM(D13+D27)</f>
        <v>151245.35</v>
      </c>
      <c r="E12" s="77">
        <f>SUM(E13+E27)</f>
        <v>43814.14</v>
      </c>
      <c r="F12" s="77">
        <f>SUM(F13+F27)</f>
        <v>39027.160000000003</v>
      </c>
      <c r="G12" s="77">
        <f>SUM(G13+G27)</f>
        <v>34910.5</v>
      </c>
      <c r="H12" s="77">
        <f>SUM(H13+H27)</f>
        <v>33493.550000000003</v>
      </c>
    </row>
    <row r="13" spans="2:8">
      <c r="B13" s="75" t="s">
        <v>213</v>
      </c>
      <c r="C13" s="76" t="s">
        <v>144</v>
      </c>
      <c r="D13" s="77">
        <f>SUM(D14+D16+D19+D20+D21+D26)</f>
        <v>132752</v>
      </c>
      <c r="E13" s="77">
        <f>SUM(E14+E16+E19+E20+E21+E26)</f>
        <v>37396</v>
      </c>
      <c r="F13" s="77">
        <f>SUM(F14+F16+F19+F20+F21+F26)</f>
        <v>34091</v>
      </c>
      <c r="G13" s="77">
        <f>SUM(G14+G16+G19+G20+G21+G26)</f>
        <v>31785</v>
      </c>
      <c r="H13" s="77">
        <f>SUM(H14+H16+H19+H20+H21+H26)</f>
        <v>29480</v>
      </c>
    </row>
    <row r="14" spans="2:8" ht="24">
      <c r="B14" s="55" t="s">
        <v>145</v>
      </c>
      <c r="C14" s="53" t="s">
        <v>146</v>
      </c>
      <c r="D14" s="54">
        <f>SUM(D15)</f>
        <v>418</v>
      </c>
      <c r="E14" s="54">
        <f>SUM(E15)</f>
        <v>130</v>
      </c>
      <c r="F14" s="54">
        <f>SUM(F15)</f>
        <v>97</v>
      </c>
      <c r="G14" s="54">
        <f>SUM(G15)</f>
        <v>96</v>
      </c>
      <c r="H14" s="54">
        <f>SUM(H15)</f>
        <v>95</v>
      </c>
    </row>
    <row r="15" spans="2:8">
      <c r="B15" s="56" t="s">
        <v>147</v>
      </c>
      <c r="C15" s="53" t="s">
        <v>148</v>
      </c>
      <c r="D15" s="57">
        <f>C63</f>
        <v>418</v>
      </c>
      <c r="E15" s="57">
        <f>D63</f>
        <v>130</v>
      </c>
      <c r="F15" s="57">
        <f>E63</f>
        <v>97</v>
      </c>
      <c r="G15" s="57">
        <f>F63</f>
        <v>96</v>
      </c>
      <c r="H15" s="57">
        <f>G63</f>
        <v>95</v>
      </c>
    </row>
    <row r="16" spans="2:8" ht="24">
      <c r="B16" s="55" t="s">
        <v>149</v>
      </c>
      <c r="C16" s="53" t="s">
        <v>150</v>
      </c>
      <c r="D16" s="57">
        <f>SUM(D17:D18)</f>
        <v>45122</v>
      </c>
      <c r="E16" s="57">
        <f>SUM(E17:E18)</f>
        <v>11629</v>
      </c>
      <c r="F16" s="57">
        <f>SUM(F17:F18)</f>
        <v>12550</v>
      </c>
      <c r="G16" s="57">
        <f>SUM(G17:G18)</f>
        <v>10012</v>
      </c>
      <c r="H16" s="57">
        <f>SUM(H17:H18)</f>
        <v>10931</v>
      </c>
    </row>
    <row r="17" spans="2:9" ht="24">
      <c r="B17" s="58" t="s">
        <v>151</v>
      </c>
      <c r="C17" s="53" t="s">
        <v>152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</row>
    <row r="18" spans="2:9">
      <c r="B18" s="59" t="s">
        <v>153</v>
      </c>
      <c r="C18" s="53" t="s">
        <v>154</v>
      </c>
      <c r="D18" s="57">
        <f>C75+C76</f>
        <v>45122</v>
      </c>
      <c r="E18" s="57">
        <f>D75+D76</f>
        <v>11629</v>
      </c>
      <c r="F18" s="57">
        <f>E75+E76</f>
        <v>12550</v>
      </c>
      <c r="G18" s="57">
        <f>F75+F76</f>
        <v>10012</v>
      </c>
      <c r="H18" s="57">
        <f>G75+G76</f>
        <v>10931</v>
      </c>
    </row>
    <row r="19" spans="2:9">
      <c r="B19" s="55" t="s">
        <v>155</v>
      </c>
      <c r="C19" s="53" t="s">
        <v>156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</row>
    <row r="20" spans="2:9">
      <c r="B20" s="52" t="s">
        <v>157</v>
      </c>
      <c r="C20" s="53" t="s">
        <v>158</v>
      </c>
      <c r="D20" s="57">
        <f>C65</f>
        <v>17500</v>
      </c>
      <c r="E20" s="57">
        <f>D65</f>
        <v>5900</v>
      </c>
      <c r="F20" s="57">
        <f>E65</f>
        <v>5720</v>
      </c>
      <c r="G20" s="57">
        <f>F65</f>
        <v>2600</v>
      </c>
      <c r="H20" s="57">
        <f>G65</f>
        <v>3280</v>
      </c>
    </row>
    <row r="21" spans="2:9">
      <c r="B21" s="52" t="s">
        <v>159</v>
      </c>
      <c r="C21" s="53" t="s">
        <v>160</v>
      </c>
      <c r="D21" s="60">
        <f>SUM(D22:D25)</f>
        <v>69462</v>
      </c>
      <c r="E21" s="60">
        <f>SUM(E22:E25)</f>
        <v>19647</v>
      </c>
      <c r="F21" s="60">
        <f>SUM(F22:F25)</f>
        <v>15624</v>
      </c>
      <c r="G21" s="60">
        <f>SUM(G22:G25)</f>
        <v>19051</v>
      </c>
      <c r="H21" s="60">
        <f>SUM(H22:H25)</f>
        <v>15140</v>
      </c>
    </row>
    <row r="22" spans="2:9">
      <c r="B22" s="56" t="s">
        <v>28</v>
      </c>
      <c r="C22" s="53" t="s">
        <v>161</v>
      </c>
      <c r="D22" s="74">
        <f>C77</f>
        <v>58192</v>
      </c>
      <c r="E22" s="74">
        <f>D77</f>
        <v>16798</v>
      </c>
      <c r="F22" s="74">
        <f>E77</f>
        <v>11044</v>
      </c>
      <c r="G22" s="74">
        <f>F77</f>
        <v>17423</v>
      </c>
      <c r="H22" s="74">
        <f>G77</f>
        <v>12927</v>
      </c>
      <c r="I22" s="72"/>
    </row>
    <row r="23" spans="2:9">
      <c r="B23" s="58" t="s">
        <v>162</v>
      </c>
      <c r="C23" s="53" t="s">
        <v>163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</row>
    <row r="24" spans="2:9">
      <c r="B24" s="62" t="s">
        <v>164</v>
      </c>
      <c r="C24" s="53" t="s">
        <v>165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</row>
    <row r="25" spans="2:9" ht="24">
      <c r="B25" s="58" t="s">
        <v>166</v>
      </c>
      <c r="C25" s="53" t="s">
        <v>167</v>
      </c>
      <c r="D25" s="57">
        <f t="shared" ref="D25:H26" si="0">C66</f>
        <v>11270</v>
      </c>
      <c r="E25" s="57">
        <f t="shared" si="0"/>
        <v>2849</v>
      </c>
      <c r="F25" s="57">
        <f t="shared" si="0"/>
        <v>4580</v>
      </c>
      <c r="G25" s="57">
        <f t="shared" si="0"/>
        <v>1628</v>
      </c>
      <c r="H25" s="57">
        <f t="shared" si="0"/>
        <v>2213</v>
      </c>
    </row>
    <row r="26" spans="2:9">
      <c r="B26" s="63" t="s">
        <v>168</v>
      </c>
      <c r="C26" s="53" t="s">
        <v>169</v>
      </c>
      <c r="D26" s="57">
        <f t="shared" si="0"/>
        <v>250</v>
      </c>
      <c r="E26" s="57">
        <f t="shared" si="0"/>
        <v>90</v>
      </c>
      <c r="F26" s="57">
        <f t="shared" si="0"/>
        <v>100</v>
      </c>
      <c r="G26" s="57">
        <f t="shared" si="0"/>
        <v>26</v>
      </c>
      <c r="H26" s="57">
        <f t="shared" si="0"/>
        <v>34</v>
      </c>
    </row>
    <row r="27" spans="2:9">
      <c r="B27" s="75" t="s">
        <v>170</v>
      </c>
      <c r="C27" s="76" t="s">
        <v>171</v>
      </c>
      <c r="D27" s="78">
        <f>C68+C69+C70+C71+C72+C73+C224+C269+C304</f>
        <v>18493.349999999999</v>
      </c>
      <c r="E27" s="78">
        <f>D68+D69+D70+D71+D72+D73+D224+D269+D304</f>
        <v>6418.14</v>
      </c>
      <c r="F27" s="78">
        <f>E68+E69+E70+E71+E72+E73+E224+E269+E304</f>
        <v>4936.16</v>
      </c>
      <c r="G27" s="78">
        <f>F68+F69+F70+F71+F72+F73+F224+F269+F304</f>
        <v>3125.5</v>
      </c>
      <c r="H27" s="78">
        <f>G68+G69+G70+G71+G72+G73+G224+G269+G304</f>
        <v>4013.55</v>
      </c>
    </row>
    <row r="28" spans="2:9">
      <c r="B28" s="75" t="s">
        <v>172</v>
      </c>
      <c r="C28" s="76" t="s">
        <v>173</v>
      </c>
      <c r="D28" s="77">
        <f>C74+C280</f>
        <v>173</v>
      </c>
      <c r="E28" s="77">
        <f>D74+D280</f>
        <v>17.66</v>
      </c>
      <c r="F28" s="77">
        <f>E74+E280</f>
        <v>90.9</v>
      </c>
      <c r="G28" s="77">
        <f>F74+F280</f>
        <v>19</v>
      </c>
      <c r="H28" s="77">
        <f>G74+G280</f>
        <v>45.44</v>
      </c>
    </row>
    <row r="29" spans="2:9">
      <c r="B29" s="75" t="s">
        <v>43</v>
      </c>
      <c r="C29" s="76" t="s">
        <v>174</v>
      </c>
      <c r="D29" s="77">
        <f>C335</f>
        <v>0</v>
      </c>
      <c r="E29" s="77">
        <f>D335</f>
        <v>0</v>
      </c>
      <c r="F29" s="77">
        <f>E335</f>
        <v>0</v>
      </c>
      <c r="G29" s="77">
        <f>F335</f>
        <v>0</v>
      </c>
      <c r="H29" s="77">
        <f>G335</f>
        <v>0</v>
      </c>
    </row>
    <row r="30" spans="2:9">
      <c r="B30" s="79" t="s">
        <v>175</v>
      </c>
      <c r="C30" s="76" t="s">
        <v>176</v>
      </c>
      <c r="D30" s="77">
        <f>SUM(D31:D32)</f>
        <v>17198</v>
      </c>
      <c r="E30" s="77">
        <f>SUM(E31:E32)</f>
        <v>2631.4</v>
      </c>
      <c r="F30" s="77">
        <f>SUM(F31:F32)</f>
        <v>7446.1</v>
      </c>
      <c r="G30" s="77">
        <f>SUM(G31:G32)</f>
        <v>2483</v>
      </c>
      <c r="H30" s="77">
        <f>SUM(H31:H32)</f>
        <v>4637.5</v>
      </c>
    </row>
    <row r="31" spans="2:9">
      <c r="B31" s="56" t="s">
        <v>177</v>
      </c>
      <c r="C31" s="53" t="s">
        <v>178</v>
      </c>
      <c r="D31" s="54">
        <f>C80+C88</f>
        <v>17198</v>
      </c>
      <c r="E31" s="54">
        <f>D80+D88</f>
        <v>2631.4</v>
      </c>
      <c r="F31" s="54">
        <f>E80+E88</f>
        <v>7446.1</v>
      </c>
      <c r="G31" s="54">
        <f>F80+F88</f>
        <v>2483</v>
      </c>
      <c r="H31" s="54">
        <f>G80+G88</f>
        <v>4637.5</v>
      </c>
    </row>
    <row r="32" spans="2:9">
      <c r="B32" s="56" t="s">
        <v>179</v>
      </c>
      <c r="C32" s="53" t="s">
        <v>180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</row>
    <row r="33" spans="2:10">
      <c r="B33" s="85" t="s">
        <v>218</v>
      </c>
      <c r="C33" s="86" t="s">
        <v>181</v>
      </c>
      <c r="D33" s="88">
        <f>SUM(D34+D45+D47+D51+D50+D46)</f>
        <v>168616.35</v>
      </c>
      <c r="E33" s="88">
        <f>SUM(E34+E45+E47+E51+E50+E46)</f>
        <v>46463.200000000004</v>
      </c>
      <c r="F33" s="88">
        <f>SUM(F34+F45+F47+F51+F50+F46)</f>
        <v>46564.159999999996</v>
      </c>
      <c r="G33" s="88">
        <f>SUM(G34+G45+G47+G51+G50+G46)</f>
        <v>37412.5</v>
      </c>
      <c r="H33" s="88">
        <f>SUM(H34+H45+H47+H51+H50+H46)</f>
        <v>38176.49</v>
      </c>
    </row>
    <row r="34" spans="2:10">
      <c r="B34" s="81" t="s">
        <v>216</v>
      </c>
      <c r="C34" s="82" t="s">
        <v>182</v>
      </c>
      <c r="D34" s="77">
        <f>SUM(D35:D44)</f>
        <v>158866.43</v>
      </c>
      <c r="E34" s="77">
        <f>SUM(E35:E44)</f>
        <v>43800.380000000005</v>
      </c>
      <c r="F34" s="77">
        <f>SUM(F35:F44)</f>
        <v>44439.06</v>
      </c>
      <c r="G34" s="77">
        <f>SUM(G35:G44)</f>
        <v>35283</v>
      </c>
      <c r="H34" s="77">
        <f>SUM(H35:H44)</f>
        <v>35343.99</v>
      </c>
    </row>
    <row r="35" spans="2:10">
      <c r="B35" s="66" t="s">
        <v>183</v>
      </c>
      <c r="C35" s="65" t="s">
        <v>184</v>
      </c>
      <c r="D35" s="54">
        <f>C203+C257+C293</f>
        <v>80572.539999999994</v>
      </c>
      <c r="E35" s="54">
        <f>D203+D257+D293</f>
        <v>22728.54</v>
      </c>
      <c r="F35" s="54">
        <f>E203+E257+E293</f>
        <v>17125.509999999998</v>
      </c>
      <c r="G35" s="54">
        <f>F203+F257+F293</f>
        <v>22760.93</v>
      </c>
      <c r="H35" s="54">
        <f>G203+G257+G293</f>
        <v>17957.560000000001</v>
      </c>
    </row>
    <row r="36" spans="2:10">
      <c r="B36" s="66" t="s">
        <v>185</v>
      </c>
      <c r="C36" s="65" t="s">
        <v>186</v>
      </c>
      <c r="D36" s="54">
        <f>C204+C258+C294+C323</f>
        <v>39812.86</v>
      </c>
      <c r="E36" s="54">
        <f>D204+D258+D294+D323</f>
        <v>10448.26</v>
      </c>
      <c r="F36" s="54">
        <f>E204+E258+E294+E323</f>
        <v>12550</v>
      </c>
      <c r="G36" s="54">
        <f>F204+F258+F294+F323</f>
        <v>8255.07</v>
      </c>
      <c r="H36" s="54">
        <f>G204+G258+G294+G323</f>
        <v>8559.5300000000007</v>
      </c>
    </row>
    <row r="37" spans="2:10">
      <c r="B37" s="62" t="s">
        <v>68</v>
      </c>
      <c r="C37" s="65" t="s">
        <v>187</v>
      </c>
      <c r="D37" s="54">
        <f t="shared" ref="D37:H39" si="1">C205</f>
        <v>3210</v>
      </c>
      <c r="E37" s="54">
        <f t="shared" si="1"/>
        <v>1170</v>
      </c>
      <c r="F37" s="54">
        <f t="shared" si="1"/>
        <v>1200</v>
      </c>
      <c r="G37" s="54">
        <f t="shared" si="1"/>
        <v>830</v>
      </c>
      <c r="H37" s="54">
        <f t="shared" si="1"/>
        <v>10</v>
      </c>
    </row>
    <row r="38" spans="2:10">
      <c r="B38" s="66" t="s">
        <v>188</v>
      </c>
      <c r="C38" s="65" t="s">
        <v>189</v>
      </c>
      <c r="D38" s="54">
        <f t="shared" si="1"/>
        <v>28426</v>
      </c>
      <c r="E38" s="54">
        <f t="shared" si="1"/>
        <v>8450</v>
      </c>
      <c r="F38" s="54">
        <f t="shared" si="1"/>
        <v>10850</v>
      </c>
      <c r="G38" s="54">
        <f t="shared" si="1"/>
        <v>1700</v>
      </c>
      <c r="H38" s="54">
        <f t="shared" si="1"/>
        <v>7426</v>
      </c>
    </row>
    <row r="39" spans="2:10">
      <c r="B39" s="62" t="s">
        <v>190</v>
      </c>
      <c r="C39" s="65" t="s">
        <v>191</v>
      </c>
      <c r="D39" s="54">
        <f t="shared" si="1"/>
        <v>100</v>
      </c>
      <c r="E39" s="54">
        <f t="shared" si="1"/>
        <v>0</v>
      </c>
      <c r="F39" s="54">
        <f t="shared" si="1"/>
        <v>20</v>
      </c>
      <c r="G39" s="54">
        <f t="shared" si="1"/>
        <v>40</v>
      </c>
      <c r="H39" s="54">
        <f t="shared" si="1"/>
        <v>40</v>
      </c>
    </row>
    <row r="40" spans="2:10">
      <c r="B40" s="66" t="s">
        <v>192</v>
      </c>
      <c r="C40" s="65" t="s">
        <v>193</v>
      </c>
      <c r="D40" s="54">
        <f>C208-C232</f>
        <v>20</v>
      </c>
      <c r="E40" s="54">
        <f>D208-D232</f>
        <v>6.5</v>
      </c>
      <c r="F40" s="54">
        <f>E208-E232</f>
        <v>6</v>
      </c>
      <c r="G40" s="54">
        <f>F208-F232</f>
        <v>5.5</v>
      </c>
      <c r="H40" s="54">
        <f>G208-G232</f>
        <v>2</v>
      </c>
    </row>
    <row r="41" spans="2:10">
      <c r="B41" s="10" t="s">
        <v>243</v>
      </c>
      <c r="C41" s="65"/>
      <c r="D41" s="54">
        <f>C209+C325</f>
        <v>3300.03</v>
      </c>
      <c r="E41" s="54">
        <f>D209+D325</f>
        <v>223.03</v>
      </c>
      <c r="F41" s="54">
        <f>E209+E325</f>
        <v>1540</v>
      </c>
      <c r="G41" s="54">
        <f>F209+F325</f>
        <v>864</v>
      </c>
      <c r="H41" s="54">
        <f>G209+G325</f>
        <v>673</v>
      </c>
    </row>
    <row r="42" spans="2:10">
      <c r="B42" s="56" t="s">
        <v>2</v>
      </c>
      <c r="C42" s="65" t="s">
        <v>194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</row>
    <row r="43" spans="2:10">
      <c r="B43" s="62" t="s">
        <v>1</v>
      </c>
      <c r="C43" s="65" t="s">
        <v>195</v>
      </c>
      <c r="D43" s="54">
        <f>C210+C295</f>
        <v>3244</v>
      </c>
      <c r="E43" s="54">
        <f>D210+D295</f>
        <v>749.15</v>
      </c>
      <c r="F43" s="54">
        <f>E210+E295</f>
        <v>1065.6500000000001</v>
      </c>
      <c r="G43" s="54">
        <f>F210+F295</f>
        <v>821</v>
      </c>
      <c r="H43" s="54">
        <f>G210+G295</f>
        <v>608.20000000000005</v>
      </c>
      <c r="I43" s="92"/>
      <c r="J43" s="23"/>
    </row>
    <row r="44" spans="2:10">
      <c r="B44" s="62" t="s">
        <v>0</v>
      </c>
      <c r="C44" s="65" t="s">
        <v>196</v>
      </c>
      <c r="D44" s="54">
        <f>C211</f>
        <v>181</v>
      </c>
      <c r="E44" s="54">
        <f>D211</f>
        <v>24.9</v>
      </c>
      <c r="F44" s="54">
        <f>E211</f>
        <v>81.900000000000006</v>
      </c>
      <c r="G44" s="54">
        <f>F211</f>
        <v>6.5</v>
      </c>
      <c r="H44" s="54">
        <f>G211</f>
        <v>67.7</v>
      </c>
    </row>
    <row r="45" spans="2:10">
      <c r="B45" s="81" t="s">
        <v>197</v>
      </c>
      <c r="C45" s="82" t="s">
        <v>198</v>
      </c>
      <c r="D45" s="77">
        <f>C213+C259+C324</f>
        <v>5497.07</v>
      </c>
      <c r="E45" s="77">
        <f>D213+D259+D324</f>
        <v>1572.07</v>
      </c>
      <c r="F45" s="77">
        <f>E213+E259+E324</f>
        <v>1079</v>
      </c>
      <c r="G45" s="77">
        <f>F213+F259+F324</f>
        <v>1896</v>
      </c>
      <c r="H45" s="77">
        <f>G213+G259+G324</f>
        <v>950</v>
      </c>
    </row>
    <row r="46" spans="2:10">
      <c r="B46" s="81" t="s">
        <v>230</v>
      </c>
      <c r="C46" s="82"/>
      <c r="D46" s="77">
        <f>C214</f>
        <v>100</v>
      </c>
      <c r="E46" s="77">
        <f>D214</f>
        <v>100</v>
      </c>
      <c r="F46" s="77">
        <f>E214</f>
        <v>0</v>
      </c>
      <c r="G46" s="77">
        <f>F214</f>
        <v>0</v>
      </c>
      <c r="H46" s="77">
        <f>G214</f>
        <v>0</v>
      </c>
    </row>
    <row r="47" spans="2:10">
      <c r="B47" s="81" t="s">
        <v>199</v>
      </c>
      <c r="C47" s="82" t="s">
        <v>200</v>
      </c>
      <c r="D47" s="77">
        <f>SUM(D48:D49)</f>
        <v>4538.91</v>
      </c>
      <c r="E47" s="77">
        <f>SUM(E48:E49)</f>
        <v>1363.31</v>
      </c>
      <c r="F47" s="77">
        <f>SUM(F48:F49)</f>
        <v>1050.5999999999999</v>
      </c>
      <c r="G47" s="77">
        <f>SUM(G48:G49)</f>
        <v>238</v>
      </c>
      <c r="H47" s="77">
        <f>SUM(H48:H49)</f>
        <v>1887</v>
      </c>
    </row>
    <row r="48" spans="2:10">
      <c r="B48" s="56" t="s">
        <v>201</v>
      </c>
      <c r="C48" s="65" t="s">
        <v>202</v>
      </c>
      <c r="D48" s="54"/>
      <c r="E48" s="54"/>
      <c r="F48" s="54"/>
      <c r="G48" s="54"/>
      <c r="H48" s="54"/>
    </row>
    <row r="49" spans="1:8">
      <c r="B49" s="67" t="s">
        <v>203</v>
      </c>
      <c r="C49" s="65" t="s">
        <v>204</v>
      </c>
      <c r="D49" s="54">
        <f>C212+C326</f>
        <v>4538.91</v>
      </c>
      <c r="E49" s="54">
        <f>D212+D326</f>
        <v>1363.31</v>
      </c>
      <c r="F49" s="54">
        <f>E212+E326</f>
        <v>1050.5999999999999</v>
      </c>
      <c r="G49" s="54">
        <f>F212+F326</f>
        <v>238</v>
      </c>
      <c r="H49" s="54">
        <f>G212+G326</f>
        <v>1887</v>
      </c>
    </row>
    <row r="50" spans="1:8">
      <c r="B50" s="83" t="s">
        <v>215</v>
      </c>
      <c r="C50" s="84">
        <v>38</v>
      </c>
      <c r="D50" s="77">
        <f>C215+C260</f>
        <v>-386.06</v>
      </c>
      <c r="E50" s="77">
        <f>D215+D260</f>
        <v>-372.56</v>
      </c>
      <c r="F50" s="77">
        <f>E215+E260</f>
        <v>-4.5</v>
      </c>
      <c r="G50" s="77">
        <f>F215+F260</f>
        <v>-4.5</v>
      </c>
      <c r="H50" s="77">
        <f>G215+G260</f>
        <v>-4.5</v>
      </c>
    </row>
    <row r="51" spans="1:8">
      <c r="B51" s="83" t="s">
        <v>205</v>
      </c>
      <c r="C51" s="84">
        <v>39</v>
      </c>
      <c r="D51" s="54"/>
      <c r="E51" s="54"/>
      <c r="F51" s="54"/>
      <c r="G51" s="54"/>
      <c r="H51" s="54"/>
    </row>
    <row r="52" spans="1:8">
      <c r="B52" s="55" t="s">
        <v>206</v>
      </c>
      <c r="C52" s="80">
        <v>40</v>
      </c>
      <c r="D52" s="54">
        <f>SUM(D11-D33)</f>
        <v>0</v>
      </c>
      <c r="E52" s="54">
        <f>SUM(E11-E33)</f>
        <v>0</v>
      </c>
      <c r="F52" s="54">
        <f>SUM(F11-F33)</f>
        <v>7.2759576141834259E-12</v>
      </c>
      <c r="G52" s="54">
        <f>SUM(G11-G33)</f>
        <v>0</v>
      </c>
      <c r="H52" s="54">
        <f>SUM(H11-H33)</f>
        <v>7.2759576141834259E-12</v>
      </c>
    </row>
    <row r="53" spans="1:8">
      <c r="B53" s="64" t="s">
        <v>207</v>
      </c>
      <c r="C53" s="64"/>
      <c r="D53" s="73"/>
      <c r="E53" s="73"/>
      <c r="F53" s="73"/>
      <c r="G53" s="73"/>
      <c r="H53" s="73"/>
    </row>
    <row r="55" spans="1:8">
      <c r="B55" s="20" t="s">
        <v>232</v>
      </c>
    </row>
    <row r="56" spans="1:8">
      <c r="G56" t="s">
        <v>69</v>
      </c>
    </row>
    <row r="57" spans="1:8">
      <c r="A57" s="8" t="s">
        <v>33</v>
      </c>
      <c r="B57" s="35" t="s">
        <v>32</v>
      </c>
      <c r="C57" s="31" t="s">
        <v>66</v>
      </c>
      <c r="D57" s="31" t="s">
        <v>66</v>
      </c>
      <c r="E57" s="31" t="s">
        <v>66</v>
      </c>
      <c r="F57" s="31" t="s">
        <v>66</v>
      </c>
      <c r="G57" s="42" t="s">
        <v>66</v>
      </c>
    </row>
    <row r="58" spans="1:8">
      <c r="A58" s="30" t="s">
        <v>31</v>
      </c>
      <c r="B58" s="36"/>
      <c r="C58" s="32" t="s">
        <v>70</v>
      </c>
      <c r="D58" s="32" t="s">
        <v>75</v>
      </c>
      <c r="E58" s="32" t="s">
        <v>75</v>
      </c>
      <c r="F58" s="32" t="s">
        <v>75</v>
      </c>
      <c r="G58" s="43" t="s">
        <v>75</v>
      </c>
    </row>
    <row r="59" spans="1:8">
      <c r="A59" s="30"/>
      <c r="B59" s="36"/>
      <c r="C59" s="32"/>
      <c r="D59" s="32" t="s">
        <v>26</v>
      </c>
      <c r="E59" s="32" t="s">
        <v>10</v>
      </c>
      <c r="F59" s="32" t="s">
        <v>8</v>
      </c>
      <c r="G59" s="43" t="s">
        <v>65</v>
      </c>
    </row>
    <row r="60" spans="1:8">
      <c r="A60" s="38"/>
      <c r="B60" s="37"/>
      <c r="C60" s="33" t="s">
        <v>222</v>
      </c>
      <c r="D60" s="33" t="s">
        <v>222</v>
      </c>
      <c r="E60" s="33" t="s">
        <v>222</v>
      </c>
      <c r="F60" s="33" t="s">
        <v>222</v>
      </c>
      <c r="G60" s="44" t="s">
        <v>222</v>
      </c>
    </row>
    <row r="61" spans="1:8">
      <c r="A61" s="6" t="s">
        <v>30</v>
      </c>
      <c r="B61" s="6" t="s">
        <v>29</v>
      </c>
      <c r="C61" s="6">
        <v>1</v>
      </c>
      <c r="D61" s="6">
        <v>2</v>
      </c>
      <c r="E61" s="6">
        <v>3</v>
      </c>
      <c r="F61" s="27">
        <v>4</v>
      </c>
      <c r="G61" s="34" t="s">
        <v>77</v>
      </c>
    </row>
    <row r="62" spans="1:8">
      <c r="A62" s="4">
        <v>1</v>
      </c>
      <c r="B62" s="15" t="s">
        <v>46</v>
      </c>
      <c r="C62" s="12">
        <f>C63+C64+C65+C66+C67+C68+C69+C70+C71+C72+C73+C74+C75+C76</f>
        <v>83460</v>
      </c>
      <c r="D62" s="12">
        <f>D63+D64+D65+D66+D67+D68+D69+D70+D71+D72+D73+D74+D75+D76</f>
        <v>22803.66</v>
      </c>
      <c r="E62" s="12">
        <f>E63+E64+E65+E66+E67+E68+E69+E70+E71+E72+E73+E74+E75+E76</f>
        <v>25996.9</v>
      </c>
      <c r="F62" s="12">
        <f>F63+F64+F65+F66+F67+F68+F69+F70+F71+F72+F73+F74+F75+F76</f>
        <v>15991</v>
      </c>
      <c r="G62" s="12">
        <f>G63+G64+G65+G66+G67+G68+G69+G70+G71+G72+G73+G74+G75+G76</f>
        <v>18668.439999999999</v>
      </c>
    </row>
    <row r="63" spans="1:8">
      <c r="A63" s="3"/>
      <c r="B63" s="9" t="s">
        <v>47</v>
      </c>
      <c r="C63" s="11">
        <v>418</v>
      </c>
      <c r="D63" s="11">
        <v>130</v>
      </c>
      <c r="E63" s="11">
        <v>97</v>
      </c>
      <c r="F63" s="11">
        <v>96</v>
      </c>
      <c r="G63" s="28">
        <v>95</v>
      </c>
    </row>
    <row r="64" spans="1:8">
      <c r="A64" s="3"/>
      <c r="B64" s="9" t="s">
        <v>71</v>
      </c>
      <c r="C64" s="11">
        <v>0</v>
      </c>
      <c r="D64" s="11">
        <v>0</v>
      </c>
      <c r="E64" s="11">
        <v>0</v>
      </c>
      <c r="F64" s="11">
        <v>0</v>
      </c>
      <c r="G64" s="28">
        <v>0</v>
      </c>
    </row>
    <row r="65" spans="1:7">
      <c r="A65" s="3"/>
      <c r="B65" s="9" t="s">
        <v>48</v>
      </c>
      <c r="C65" s="11">
        <v>17500</v>
      </c>
      <c r="D65" s="11">
        <v>5900</v>
      </c>
      <c r="E65" s="11">
        <v>5720</v>
      </c>
      <c r="F65" s="11">
        <v>2600</v>
      </c>
      <c r="G65" s="28">
        <v>3280</v>
      </c>
    </row>
    <row r="66" spans="1:7">
      <c r="A66" s="3"/>
      <c r="B66" s="9" t="s">
        <v>49</v>
      </c>
      <c r="C66" s="11">
        <v>11270</v>
      </c>
      <c r="D66" s="11">
        <v>2849</v>
      </c>
      <c r="E66" s="11">
        <v>4580</v>
      </c>
      <c r="F66" s="11">
        <v>1628</v>
      </c>
      <c r="G66" s="28">
        <v>2213</v>
      </c>
    </row>
    <row r="67" spans="1:7">
      <c r="A67" s="3"/>
      <c r="B67" s="9" t="s">
        <v>50</v>
      </c>
      <c r="C67" s="11">
        <v>250</v>
      </c>
      <c r="D67" s="11">
        <v>90</v>
      </c>
      <c r="E67" s="11">
        <v>100</v>
      </c>
      <c r="F67" s="11">
        <v>26</v>
      </c>
      <c r="G67" s="28">
        <v>34</v>
      </c>
    </row>
    <row r="68" spans="1:7">
      <c r="A68" s="3"/>
      <c r="B68" s="9" t="s">
        <v>51</v>
      </c>
      <c r="C68" s="11">
        <v>4900</v>
      </c>
      <c r="D68" s="11">
        <v>1210</v>
      </c>
      <c r="E68" s="11">
        <v>1450</v>
      </c>
      <c r="F68" s="11">
        <v>1020</v>
      </c>
      <c r="G68" s="28">
        <v>1220</v>
      </c>
    </row>
    <row r="69" spans="1:7">
      <c r="A69" s="3"/>
      <c r="B69" s="9" t="s">
        <v>52</v>
      </c>
      <c r="C69" s="11">
        <v>330</v>
      </c>
      <c r="D69" s="11">
        <v>80</v>
      </c>
      <c r="E69" s="11">
        <v>110</v>
      </c>
      <c r="F69" s="11">
        <v>70</v>
      </c>
      <c r="G69" s="28">
        <v>70</v>
      </c>
    </row>
    <row r="70" spans="1:7">
      <c r="A70" s="3"/>
      <c r="B70" s="9" t="s">
        <v>53</v>
      </c>
      <c r="C70" s="11">
        <v>750</v>
      </c>
      <c r="D70" s="11">
        <v>200</v>
      </c>
      <c r="E70" s="11">
        <v>250</v>
      </c>
      <c r="F70" s="11">
        <v>130</v>
      </c>
      <c r="G70" s="28">
        <v>170</v>
      </c>
    </row>
    <row r="71" spans="1:7">
      <c r="A71" s="3"/>
      <c r="B71" s="9" t="s">
        <v>54</v>
      </c>
      <c r="C71" s="11">
        <v>2050</v>
      </c>
      <c r="D71" s="11">
        <v>550</v>
      </c>
      <c r="E71" s="11">
        <v>800</v>
      </c>
      <c r="F71" s="11">
        <v>240</v>
      </c>
      <c r="G71" s="28">
        <v>460</v>
      </c>
    </row>
    <row r="72" spans="1:7">
      <c r="A72" s="3"/>
      <c r="B72" s="9" t="s">
        <v>55</v>
      </c>
      <c r="C72" s="11">
        <v>700</v>
      </c>
      <c r="D72" s="11">
        <v>150</v>
      </c>
      <c r="E72" s="11">
        <v>250</v>
      </c>
      <c r="F72" s="11">
        <v>150</v>
      </c>
      <c r="G72" s="28">
        <v>150</v>
      </c>
    </row>
    <row r="73" spans="1:7">
      <c r="A73" s="3"/>
      <c r="B73" s="9" t="s">
        <v>76</v>
      </c>
      <c r="C73" s="11">
        <v>0</v>
      </c>
      <c r="D73" s="11">
        <v>0</v>
      </c>
      <c r="E73" s="11">
        <v>0</v>
      </c>
      <c r="F73" s="11">
        <v>0</v>
      </c>
      <c r="G73" s="28">
        <v>0</v>
      </c>
    </row>
    <row r="74" spans="1:7">
      <c r="A74" s="3"/>
      <c r="B74" s="9" t="s">
        <v>63</v>
      </c>
      <c r="C74" s="11">
        <v>170</v>
      </c>
      <c r="D74" s="11">
        <v>15.66</v>
      </c>
      <c r="E74" s="11">
        <v>89.9</v>
      </c>
      <c r="F74" s="11">
        <v>19</v>
      </c>
      <c r="G74" s="28">
        <v>45.44</v>
      </c>
    </row>
    <row r="75" spans="1:7">
      <c r="A75" s="3"/>
      <c r="B75" s="9" t="s">
        <v>56</v>
      </c>
      <c r="C75" s="11">
        <v>45000</v>
      </c>
      <c r="D75" s="11">
        <v>11591</v>
      </c>
      <c r="E75" s="11">
        <v>12500</v>
      </c>
      <c r="F75" s="11">
        <v>10000</v>
      </c>
      <c r="G75" s="28">
        <v>10909</v>
      </c>
    </row>
    <row r="76" spans="1:7">
      <c r="A76" s="3"/>
      <c r="B76" s="9" t="s">
        <v>57</v>
      </c>
      <c r="C76" s="11">
        <v>122</v>
      </c>
      <c r="D76" s="11">
        <v>38</v>
      </c>
      <c r="E76" s="11">
        <v>50</v>
      </c>
      <c r="F76" s="11">
        <v>12</v>
      </c>
      <c r="G76" s="28">
        <v>22</v>
      </c>
    </row>
    <row r="77" spans="1:7">
      <c r="A77" s="4">
        <v>2</v>
      </c>
      <c r="B77" s="15" t="s">
        <v>28</v>
      </c>
      <c r="C77" s="12">
        <f>C78+C79</f>
        <v>58192</v>
      </c>
      <c r="D77" s="12">
        <f>D78+D79</f>
        <v>16798</v>
      </c>
      <c r="E77" s="12">
        <f>E78+E79</f>
        <v>11044</v>
      </c>
      <c r="F77" s="12">
        <f>F78+F79</f>
        <v>17423</v>
      </c>
      <c r="G77" s="12">
        <f>G78+G79</f>
        <v>12927</v>
      </c>
    </row>
    <row r="78" spans="1:7">
      <c r="A78" s="3"/>
      <c r="B78" s="9" t="s">
        <v>58</v>
      </c>
      <c r="C78" s="11">
        <v>57933</v>
      </c>
      <c r="D78" s="11">
        <v>16749</v>
      </c>
      <c r="E78" s="11">
        <v>10974</v>
      </c>
      <c r="F78" s="11">
        <v>17356</v>
      </c>
      <c r="G78" s="28">
        <v>12854</v>
      </c>
    </row>
    <row r="79" spans="1:7">
      <c r="A79" s="3"/>
      <c r="B79" s="9" t="s">
        <v>59</v>
      </c>
      <c r="C79" s="11">
        <v>259</v>
      </c>
      <c r="D79" s="11">
        <v>49</v>
      </c>
      <c r="E79" s="11">
        <v>70</v>
      </c>
      <c r="F79" s="11">
        <v>67</v>
      </c>
      <c r="G79" s="28">
        <v>73</v>
      </c>
    </row>
    <row r="80" spans="1:7">
      <c r="A80" s="4">
        <v>3</v>
      </c>
      <c r="B80" s="15" t="s">
        <v>27</v>
      </c>
      <c r="C80" s="12">
        <f>C83+C84+C85+C81+C86+C87+C82</f>
        <v>15244</v>
      </c>
      <c r="D80" s="12">
        <f>D83+D84+D85+D81+D86+D87+D82</f>
        <v>2631.4</v>
      </c>
      <c r="E80" s="12">
        <f>E83+E84+E85+E81+E86+E87+E82</f>
        <v>6466.1</v>
      </c>
      <c r="F80" s="12">
        <f>F83+F84+F85+F81+F86+F87+F82</f>
        <v>1909</v>
      </c>
      <c r="G80" s="12">
        <f>G83+G84+G85+G81+G86+G87+G82</f>
        <v>4237.5</v>
      </c>
    </row>
    <row r="81" spans="1:7">
      <c r="A81" s="4"/>
      <c r="B81" s="40" t="s">
        <v>223</v>
      </c>
      <c r="C81" s="41">
        <v>323</v>
      </c>
      <c r="D81" s="41">
        <v>0</v>
      </c>
      <c r="E81" s="41">
        <v>87</v>
      </c>
      <c r="F81" s="41">
        <v>236</v>
      </c>
      <c r="G81" s="28">
        <v>0</v>
      </c>
    </row>
    <row r="82" spans="1:7">
      <c r="A82" s="4"/>
      <c r="B82" s="91" t="s">
        <v>244</v>
      </c>
      <c r="C82" s="41">
        <v>363</v>
      </c>
      <c r="D82" s="41">
        <v>0</v>
      </c>
      <c r="E82" s="41">
        <v>180</v>
      </c>
      <c r="F82" s="41">
        <v>100</v>
      </c>
      <c r="G82" s="28">
        <v>83</v>
      </c>
    </row>
    <row r="83" spans="1:7">
      <c r="A83" s="3"/>
      <c r="B83" s="9" t="s">
        <v>60</v>
      </c>
      <c r="C83" s="11">
        <v>11000</v>
      </c>
      <c r="D83" s="11">
        <v>1721</v>
      </c>
      <c r="E83" s="11">
        <v>5079</v>
      </c>
      <c r="F83" s="11">
        <v>700</v>
      </c>
      <c r="G83" s="28">
        <v>3500</v>
      </c>
    </row>
    <row r="84" spans="1:7">
      <c r="A84" s="3"/>
      <c r="B84" s="9" t="s">
        <v>61</v>
      </c>
      <c r="C84" s="11">
        <v>330</v>
      </c>
      <c r="D84" s="11">
        <v>44.2</v>
      </c>
      <c r="E84" s="11">
        <v>125.8</v>
      </c>
      <c r="F84" s="11">
        <v>100</v>
      </c>
      <c r="G84" s="28">
        <v>60</v>
      </c>
    </row>
    <row r="85" spans="1:7">
      <c r="A85" s="3"/>
      <c r="B85" s="9" t="s">
        <v>62</v>
      </c>
      <c r="C85" s="11">
        <v>150</v>
      </c>
      <c r="D85" s="11">
        <v>18.8</v>
      </c>
      <c r="E85" s="11">
        <v>41.2</v>
      </c>
      <c r="F85" s="11">
        <v>50</v>
      </c>
      <c r="G85" s="28">
        <v>40</v>
      </c>
    </row>
    <row r="86" spans="1:7">
      <c r="A86" s="3"/>
      <c r="B86" s="9" t="s">
        <v>73</v>
      </c>
      <c r="C86" s="11">
        <v>320</v>
      </c>
      <c r="D86" s="11">
        <v>120</v>
      </c>
      <c r="E86" s="11">
        <v>120</v>
      </c>
      <c r="F86" s="11">
        <v>0</v>
      </c>
      <c r="G86" s="28">
        <v>80</v>
      </c>
    </row>
    <row r="87" spans="1:7">
      <c r="A87" s="3"/>
      <c r="B87" s="9" t="s">
        <v>219</v>
      </c>
      <c r="C87" s="11">
        <v>2758</v>
      </c>
      <c r="D87" s="11">
        <v>727.4</v>
      </c>
      <c r="E87" s="11">
        <v>833.1</v>
      </c>
      <c r="F87" s="11">
        <v>723</v>
      </c>
      <c r="G87" s="28">
        <v>474.5</v>
      </c>
    </row>
    <row r="88" spans="1:7">
      <c r="A88" s="4">
        <v>4</v>
      </c>
      <c r="B88" s="15" t="s">
        <v>220</v>
      </c>
      <c r="C88" s="12">
        <v>1954</v>
      </c>
      <c r="D88" s="12">
        <v>0</v>
      </c>
      <c r="E88" s="12">
        <v>980</v>
      </c>
      <c r="F88" s="12">
        <v>574</v>
      </c>
      <c r="G88" s="17">
        <v>400</v>
      </c>
    </row>
    <row r="89" spans="1:7">
      <c r="A89" s="21" t="s">
        <v>26</v>
      </c>
      <c r="B89" s="21" t="s">
        <v>25</v>
      </c>
      <c r="C89" s="22">
        <f>C62+C77+C80+C88</f>
        <v>158850</v>
      </c>
      <c r="D89" s="22">
        <f>D62+D77+D80+D88</f>
        <v>42233.060000000005</v>
      </c>
      <c r="E89" s="22">
        <f>E62+E77+E80+E88</f>
        <v>44487</v>
      </c>
      <c r="F89" s="22">
        <f>F62+F77+F80+F88</f>
        <v>35897</v>
      </c>
      <c r="G89" s="22">
        <f>G62+G77+G80+G88</f>
        <v>36232.94</v>
      </c>
    </row>
    <row r="90" spans="1:7">
      <c r="A90" s="4">
        <v>1</v>
      </c>
      <c r="B90" s="15" t="s">
        <v>24</v>
      </c>
      <c r="C90" s="12">
        <f>C91+C92+C93+C94</f>
        <v>7355</v>
      </c>
      <c r="D90" s="12">
        <f>D91+D92+D93+D94</f>
        <v>1591.5</v>
      </c>
      <c r="E90" s="12">
        <f>E91+E92+E93+E94</f>
        <v>2065.12</v>
      </c>
      <c r="F90" s="12">
        <f>F91+F92+F94</f>
        <v>1889.1799999999998</v>
      </c>
      <c r="G90" s="12">
        <f>G91+G92+G94</f>
        <v>1809.2</v>
      </c>
    </row>
    <row r="91" spans="1:7">
      <c r="A91" s="3"/>
      <c r="B91" s="10" t="s">
        <v>34</v>
      </c>
      <c r="C91" s="11">
        <v>4800</v>
      </c>
      <c r="D91" s="11">
        <v>1178</v>
      </c>
      <c r="E91" s="11">
        <v>1369</v>
      </c>
      <c r="F91" s="11">
        <v>1165</v>
      </c>
      <c r="G91" s="28">
        <v>1088</v>
      </c>
    </row>
    <row r="92" spans="1:7">
      <c r="A92" s="3"/>
      <c r="B92" s="10" t="s">
        <v>35</v>
      </c>
      <c r="C92" s="11">
        <v>2575</v>
      </c>
      <c r="D92" s="11">
        <v>420</v>
      </c>
      <c r="E92" s="11">
        <v>700.62</v>
      </c>
      <c r="F92" s="11">
        <v>728.68</v>
      </c>
      <c r="G92" s="28">
        <v>725.7</v>
      </c>
    </row>
    <row r="93" spans="1:7">
      <c r="A93" s="3"/>
      <c r="B93" s="10" t="s">
        <v>36</v>
      </c>
      <c r="C93" s="11">
        <v>0</v>
      </c>
      <c r="D93" s="11">
        <v>0</v>
      </c>
      <c r="E93" s="11">
        <v>0</v>
      </c>
      <c r="F93" s="11">
        <v>0</v>
      </c>
      <c r="G93" s="28">
        <v>0</v>
      </c>
    </row>
    <row r="94" spans="1:7">
      <c r="A94" s="3"/>
      <c r="B94" s="10" t="s">
        <v>44</v>
      </c>
      <c r="C94" s="11">
        <v>-20</v>
      </c>
      <c r="D94" s="11">
        <v>-6.5</v>
      </c>
      <c r="E94" s="11">
        <v>-4.5</v>
      </c>
      <c r="F94" s="11">
        <v>-4.5</v>
      </c>
      <c r="G94" s="28">
        <v>-4.5</v>
      </c>
    </row>
    <row r="95" spans="1:7">
      <c r="A95" s="3"/>
      <c r="B95" s="49" t="s">
        <v>24</v>
      </c>
      <c r="C95" s="45">
        <v>7355</v>
      </c>
      <c r="D95" s="45">
        <v>1591.5</v>
      </c>
      <c r="E95" s="45">
        <v>2065.12</v>
      </c>
      <c r="F95" s="45">
        <v>1889.18</v>
      </c>
      <c r="G95" s="46">
        <v>1809.2</v>
      </c>
    </row>
    <row r="96" spans="1:7">
      <c r="A96" s="4">
        <v>2</v>
      </c>
      <c r="B96" s="15" t="s">
        <v>23</v>
      </c>
      <c r="C96" s="12">
        <f>C97+C98+C99+C100</f>
        <v>724</v>
      </c>
      <c r="D96" s="12">
        <f>D97+D98+D99+D100</f>
        <v>112</v>
      </c>
      <c r="E96" s="12">
        <f>E97+E98+E99+E100</f>
        <v>220</v>
      </c>
      <c r="F96" s="12">
        <f>F97+F98+F99+F100</f>
        <v>250</v>
      </c>
      <c r="G96" s="12">
        <f>G97+G98+G99+G100</f>
        <v>142</v>
      </c>
    </row>
    <row r="97" spans="1:7">
      <c r="A97" s="4"/>
      <c r="B97" s="10" t="s">
        <v>35</v>
      </c>
      <c r="C97" s="41">
        <v>0</v>
      </c>
      <c r="D97" s="41">
        <v>0</v>
      </c>
      <c r="E97" s="41">
        <v>0</v>
      </c>
      <c r="F97" s="41">
        <v>0</v>
      </c>
      <c r="G97" s="28">
        <v>0</v>
      </c>
    </row>
    <row r="98" spans="1:7">
      <c r="A98" s="3"/>
      <c r="B98" s="10" t="s">
        <v>38</v>
      </c>
      <c r="C98" s="19">
        <v>424</v>
      </c>
      <c r="D98" s="19">
        <v>112</v>
      </c>
      <c r="E98" s="19">
        <v>100</v>
      </c>
      <c r="F98" s="19">
        <v>110</v>
      </c>
      <c r="G98" s="28">
        <v>102</v>
      </c>
    </row>
    <row r="99" spans="1:7">
      <c r="A99" s="3"/>
      <c r="B99" s="10" t="s">
        <v>78</v>
      </c>
      <c r="C99" s="19">
        <v>100</v>
      </c>
      <c r="D99" s="19">
        <v>0</v>
      </c>
      <c r="E99" s="19">
        <v>20</v>
      </c>
      <c r="F99" s="19">
        <v>40</v>
      </c>
      <c r="G99" s="28">
        <v>40</v>
      </c>
    </row>
    <row r="100" spans="1:7">
      <c r="A100" s="3"/>
      <c r="B100" s="15" t="s">
        <v>72</v>
      </c>
      <c r="C100" s="19">
        <v>200</v>
      </c>
      <c r="D100" s="19">
        <v>0</v>
      </c>
      <c r="E100" s="19">
        <v>100</v>
      </c>
      <c r="F100" s="19">
        <v>100</v>
      </c>
      <c r="G100" s="28">
        <v>0</v>
      </c>
    </row>
    <row r="101" spans="1:7">
      <c r="A101" s="3"/>
      <c r="B101" s="48" t="s">
        <v>79</v>
      </c>
      <c r="C101" s="47">
        <v>100</v>
      </c>
      <c r="D101" s="47">
        <v>0</v>
      </c>
      <c r="E101" s="47">
        <v>20</v>
      </c>
      <c r="F101" s="47">
        <v>40</v>
      </c>
      <c r="G101" s="46">
        <v>40</v>
      </c>
    </row>
    <row r="102" spans="1:7">
      <c r="A102" s="3"/>
      <c r="B102" s="48" t="s">
        <v>80</v>
      </c>
      <c r="C102" s="47">
        <v>200</v>
      </c>
      <c r="D102" s="47">
        <v>0</v>
      </c>
      <c r="E102" s="47">
        <v>100</v>
      </c>
      <c r="F102" s="47">
        <v>100</v>
      </c>
      <c r="G102" s="46">
        <v>0</v>
      </c>
    </row>
    <row r="103" spans="1:7">
      <c r="A103" s="3"/>
      <c r="B103" s="48" t="s">
        <v>81</v>
      </c>
      <c r="C103" s="47">
        <v>424</v>
      </c>
      <c r="D103" s="47">
        <v>112</v>
      </c>
      <c r="E103" s="47">
        <v>100</v>
      </c>
      <c r="F103" s="47">
        <v>110</v>
      </c>
      <c r="G103" s="46">
        <v>102</v>
      </c>
    </row>
    <row r="104" spans="1:7">
      <c r="A104" s="3"/>
      <c r="B104" s="48" t="s">
        <v>82</v>
      </c>
      <c r="C104" s="47">
        <v>0</v>
      </c>
      <c r="D104" s="47">
        <v>0</v>
      </c>
      <c r="E104" s="47">
        <v>0</v>
      </c>
      <c r="F104" s="47">
        <v>0</v>
      </c>
      <c r="G104" s="46">
        <v>0</v>
      </c>
    </row>
    <row r="105" spans="1:7">
      <c r="A105" s="4">
        <v>3</v>
      </c>
      <c r="B105" s="24" t="s">
        <v>68</v>
      </c>
      <c r="C105" s="12">
        <f>C106+C107</f>
        <v>3210</v>
      </c>
      <c r="D105" s="12">
        <f>D106+D107</f>
        <v>1170</v>
      </c>
      <c r="E105" s="12">
        <f>E106+E107</f>
        <v>1200</v>
      </c>
      <c r="F105" s="12">
        <f>F106+F107</f>
        <v>830</v>
      </c>
      <c r="G105" s="12">
        <f>G106+G107</f>
        <v>10</v>
      </c>
    </row>
    <row r="106" spans="1:7">
      <c r="A106" s="4"/>
      <c r="B106" s="49" t="s">
        <v>83</v>
      </c>
      <c r="C106" s="45">
        <v>3200</v>
      </c>
      <c r="D106" s="45">
        <v>1170</v>
      </c>
      <c r="E106" s="45">
        <v>1200</v>
      </c>
      <c r="F106" s="47">
        <v>830</v>
      </c>
      <c r="G106" s="46">
        <v>0</v>
      </c>
    </row>
    <row r="107" spans="1:7">
      <c r="A107" s="4"/>
      <c r="B107" s="49" t="s">
        <v>224</v>
      </c>
      <c r="C107" s="45">
        <v>10</v>
      </c>
      <c r="D107" s="45">
        <v>0</v>
      </c>
      <c r="E107" s="45">
        <v>0</v>
      </c>
      <c r="F107" s="47">
        <v>0</v>
      </c>
      <c r="G107" s="46">
        <v>10</v>
      </c>
    </row>
    <row r="108" spans="1:7">
      <c r="A108" s="4">
        <v>4</v>
      </c>
      <c r="B108" s="15" t="s">
        <v>22</v>
      </c>
      <c r="C108" s="12">
        <f>C109</f>
        <v>20</v>
      </c>
      <c r="D108" s="12">
        <f>D109</f>
        <v>6.5</v>
      </c>
      <c r="E108" s="12">
        <f>E109</f>
        <v>6</v>
      </c>
      <c r="F108" s="12">
        <f>F109</f>
        <v>5.5</v>
      </c>
      <c r="G108" s="12">
        <f>G109</f>
        <v>2</v>
      </c>
    </row>
    <row r="109" spans="1:7">
      <c r="A109" s="3"/>
      <c r="B109" s="10" t="s">
        <v>40</v>
      </c>
      <c r="C109" s="13">
        <v>20</v>
      </c>
      <c r="D109" s="13">
        <v>6.5</v>
      </c>
      <c r="E109" s="13">
        <v>6</v>
      </c>
      <c r="F109" s="13">
        <v>5.5</v>
      </c>
      <c r="G109" s="28">
        <v>2</v>
      </c>
    </row>
    <row r="110" spans="1:7">
      <c r="A110" s="3"/>
      <c r="B110" s="49" t="s">
        <v>84</v>
      </c>
      <c r="C110" s="50">
        <v>20</v>
      </c>
      <c r="D110" s="50">
        <v>6.5</v>
      </c>
      <c r="E110" s="50">
        <v>6</v>
      </c>
      <c r="F110" s="50">
        <v>5.5</v>
      </c>
      <c r="G110" s="46">
        <v>2</v>
      </c>
    </row>
    <row r="111" spans="1:7">
      <c r="A111" s="4">
        <v>5</v>
      </c>
      <c r="B111" s="15" t="s">
        <v>21</v>
      </c>
      <c r="C111" s="12">
        <f>C112+C113+C115+C114+C116</f>
        <v>2622</v>
      </c>
      <c r="D111" s="12">
        <f>D112+D113+D115+D114+D116</f>
        <v>627.20000000000005</v>
      </c>
      <c r="E111" s="12">
        <f>E112+E113+E115+E114+E116</f>
        <v>617.23</v>
      </c>
      <c r="F111" s="12">
        <f>F112+F113+F115+F114+F116</f>
        <v>770.5</v>
      </c>
      <c r="G111" s="12">
        <f>G112+G113+G115+G114+G116</f>
        <v>607.07000000000005</v>
      </c>
    </row>
    <row r="112" spans="1:7">
      <c r="A112" s="3"/>
      <c r="B112" s="10" t="s">
        <v>34</v>
      </c>
      <c r="C112" s="13">
        <v>42</v>
      </c>
      <c r="D112" s="13">
        <v>8.6999999999999993</v>
      </c>
      <c r="E112" s="13">
        <v>12.33</v>
      </c>
      <c r="F112" s="13">
        <v>10.4</v>
      </c>
      <c r="G112" s="28">
        <v>10.57</v>
      </c>
    </row>
    <row r="113" spans="1:7">
      <c r="A113" s="3"/>
      <c r="B113" s="10" t="s">
        <v>35</v>
      </c>
      <c r="C113" s="13">
        <v>70</v>
      </c>
      <c r="D113" s="13">
        <v>10.5</v>
      </c>
      <c r="E113" s="13">
        <v>20.9</v>
      </c>
      <c r="F113" s="13">
        <v>26.1</v>
      </c>
      <c r="G113" s="28">
        <v>12.5</v>
      </c>
    </row>
    <row r="114" spans="1:7">
      <c r="A114" s="3"/>
      <c r="B114" s="10" t="s">
        <v>36</v>
      </c>
      <c r="C114" s="13">
        <v>0</v>
      </c>
      <c r="D114" s="13">
        <v>0</v>
      </c>
      <c r="E114" s="13">
        <v>0</v>
      </c>
      <c r="F114" s="13">
        <v>0</v>
      </c>
      <c r="G114" s="28">
        <v>0</v>
      </c>
    </row>
    <row r="115" spans="1:7">
      <c r="A115" s="3"/>
      <c r="B115" s="10" t="s">
        <v>38</v>
      </c>
      <c r="C115" s="13">
        <v>2360</v>
      </c>
      <c r="D115" s="13">
        <v>608</v>
      </c>
      <c r="E115" s="13">
        <v>584</v>
      </c>
      <c r="F115" s="13">
        <v>584</v>
      </c>
      <c r="G115" s="28">
        <v>584</v>
      </c>
    </row>
    <row r="116" spans="1:7">
      <c r="A116" s="3"/>
      <c r="B116" s="10" t="s">
        <v>74</v>
      </c>
      <c r="C116" s="13">
        <v>150</v>
      </c>
      <c r="D116" s="13">
        <v>0</v>
      </c>
      <c r="E116" s="13">
        <v>0</v>
      </c>
      <c r="F116" s="13">
        <v>150</v>
      </c>
      <c r="G116" s="28">
        <v>0</v>
      </c>
    </row>
    <row r="117" spans="1:7">
      <c r="A117" s="3"/>
      <c r="B117" s="49" t="s">
        <v>85</v>
      </c>
      <c r="C117" s="50">
        <v>2360</v>
      </c>
      <c r="D117" s="50">
        <v>608</v>
      </c>
      <c r="E117" s="50">
        <v>584</v>
      </c>
      <c r="F117" s="50">
        <v>584</v>
      </c>
      <c r="G117" s="46">
        <v>584</v>
      </c>
    </row>
    <row r="118" spans="1:7">
      <c r="A118" s="3"/>
      <c r="B118" s="49" t="s">
        <v>86</v>
      </c>
      <c r="C118" s="50">
        <v>262</v>
      </c>
      <c r="D118" s="50">
        <v>19.2</v>
      </c>
      <c r="E118" s="50">
        <v>33.229999999999997</v>
      </c>
      <c r="F118" s="50">
        <v>186.5</v>
      </c>
      <c r="G118" s="46">
        <v>23.07</v>
      </c>
    </row>
    <row r="119" spans="1:7">
      <c r="A119" s="4">
        <v>6</v>
      </c>
      <c r="B119" s="15" t="s">
        <v>20</v>
      </c>
      <c r="C119" s="12">
        <f>C120+C121+C122+C123+C124+C125</f>
        <v>60646</v>
      </c>
      <c r="D119" s="12">
        <f>D120+D121+D122+D123+D124+D125</f>
        <v>18791.550000000003</v>
      </c>
      <c r="E119" s="12">
        <f>E120+E121+E122+E123+E124+E125</f>
        <v>11221.599999999999</v>
      </c>
      <c r="F119" s="12">
        <f>F120+F121+F122+F123+F124+F125</f>
        <v>17323.009999999998</v>
      </c>
      <c r="G119" s="12">
        <f>G120+G121+G122+G123+G124+G125</f>
        <v>13309.840000000002</v>
      </c>
    </row>
    <row r="120" spans="1:7">
      <c r="A120" s="3"/>
      <c r="B120" s="10" t="s">
        <v>34</v>
      </c>
      <c r="C120" s="13">
        <v>52157</v>
      </c>
      <c r="D120" s="13">
        <v>15385</v>
      </c>
      <c r="E120" s="13">
        <v>9504</v>
      </c>
      <c r="F120" s="13">
        <v>15885</v>
      </c>
      <c r="G120" s="28">
        <v>11383</v>
      </c>
    </row>
    <row r="121" spans="1:7">
      <c r="A121" s="3"/>
      <c r="B121" s="10" t="s">
        <v>35</v>
      </c>
      <c r="C121" s="13">
        <v>7490</v>
      </c>
      <c r="D121" s="13">
        <v>3117.5</v>
      </c>
      <c r="E121" s="13">
        <v>1354.05</v>
      </c>
      <c r="F121" s="13">
        <v>1291.51</v>
      </c>
      <c r="G121" s="28">
        <v>1726.94</v>
      </c>
    </row>
    <row r="122" spans="1:7">
      <c r="A122" s="3"/>
      <c r="B122" s="10" t="s">
        <v>36</v>
      </c>
      <c r="C122" s="13">
        <v>265</v>
      </c>
      <c r="D122" s="13">
        <v>74.150000000000006</v>
      </c>
      <c r="E122" s="13">
        <v>76.650000000000006</v>
      </c>
      <c r="F122" s="13">
        <v>40</v>
      </c>
      <c r="G122" s="28">
        <v>74.2</v>
      </c>
    </row>
    <row r="123" spans="1:7">
      <c r="A123" s="3"/>
      <c r="B123" s="10" t="s">
        <v>41</v>
      </c>
      <c r="C123" s="13">
        <v>161</v>
      </c>
      <c r="D123" s="13">
        <v>21.9</v>
      </c>
      <c r="E123" s="13">
        <v>76.900000000000006</v>
      </c>
      <c r="F123" s="13">
        <v>1.5</v>
      </c>
      <c r="G123" s="28">
        <v>60.7</v>
      </c>
    </row>
    <row r="124" spans="1:7">
      <c r="A124" s="3"/>
      <c r="B124" s="10" t="s">
        <v>74</v>
      </c>
      <c r="C124" s="13">
        <v>577</v>
      </c>
      <c r="D124" s="13">
        <v>197</v>
      </c>
      <c r="E124" s="13">
        <v>210</v>
      </c>
      <c r="F124" s="13">
        <v>105</v>
      </c>
      <c r="G124" s="28">
        <v>65</v>
      </c>
    </row>
    <row r="125" spans="1:7">
      <c r="A125" s="3"/>
      <c r="B125" s="10" t="s">
        <v>44</v>
      </c>
      <c r="C125" s="13">
        <v>-4</v>
      </c>
      <c r="D125" s="13">
        <v>-4</v>
      </c>
      <c r="E125" s="13">
        <v>0</v>
      </c>
      <c r="F125" s="13">
        <v>0</v>
      </c>
      <c r="G125" s="28">
        <v>0</v>
      </c>
    </row>
    <row r="126" spans="1:7">
      <c r="A126" s="3"/>
      <c r="B126" s="49" t="s">
        <v>87</v>
      </c>
      <c r="C126" s="50">
        <v>10289.35</v>
      </c>
      <c r="D126" s="50">
        <v>2935.3</v>
      </c>
      <c r="E126" s="50">
        <v>1906.72</v>
      </c>
      <c r="F126" s="50">
        <v>3076.61</v>
      </c>
      <c r="G126" s="46">
        <v>2370.7199999999998</v>
      </c>
    </row>
    <row r="127" spans="1:7">
      <c r="A127" s="3"/>
      <c r="B127" s="49" t="s">
        <v>88</v>
      </c>
      <c r="C127" s="50">
        <v>15371.5</v>
      </c>
      <c r="D127" s="50">
        <v>5189.2</v>
      </c>
      <c r="E127" s="50">
        <v>2555.46</v>
      </c>
      <c r="F127" s="50">
        <v>4243.3</v>
      </c>
      <c r="G127" s="46">
        <v>3383.54</v>
      </c>
    </row>
    <row r="128" spans="1:7">
      <c r="A128" s="3"/>
      <c r="B128" s="49" t="s">
        <v>89</v>
      </c>
      <c r="C128" s="50">
        <v>34130.75</v>
      </c>
      <c r="D128" s="50">
        <v>10410.950000000001</v>
      </c>
      <c r="E128" s="50">
        <v>6653.5</v>
      </c>
      <c r="F128" s="50">
        <v>9783.6</v>
      </c>
      <c r="G128" s="46">
        <v>7282.7</v>
      </c>
    </row>
    <row r="129" spans="1:8">
      <c r="A129" s="3"/>
      <c r="B129" s="49" t="s">
        <v>90</v>
      </c>
      <c r="C129" s="50">
        <v>657.4</v>
      </c>
      <c r="D129" s="50">
        <v>59.1</v>
      </c>
      <c r="E129" s="50">
        <v>105.92</v>
      </c>
      <c r="F129" s="50">
        <v>219.5</v>
      </c>
      <c r="G129" s="46">
        <v>272.88</v>
      </c>
    </row>
    <row r="130" spans="1:8">
      <c r="A130" s="3"/>
      <c r="B130" s="49" t="s">
        <v>41</v>
      </c>
      <c r="C130" s="50">
        <v>197</v>
      </c>
      <c r="D130" s="50">
        <v>197</v>
      </c>
      <c r="E130" s="50">
        <v>0</v>
      </c>
      <c r="F130" s="50">
        <v>0</v>
      </c>
      <c r="G130" s="46">
        <v>0</v>
      </c>
    </row>
    <row r="131" spans="1:8">
      <c r="A131" s="4">
        <v>7</v>
      </c>
      <c r="B131" s="15" t="s">
        <v>19</v>
      </c>
      <c r="C131" s="12">
        <f>C134+C132+C133</f>
        <v>2808</v>
      </c>
      <c r="D131" s="12">
        <f>D134+D132+D133</f>
        <v>734.9</v>
      </c>
      <c r="E131" s="12">
        <f>E134+E132+E133</f>
        <v>859.6</v>
      </c>
      <c r="F131" s="12">
        <f>F134+F132+F133</f>
        <v>732</v>
      </c>
      <c r="G131" s="12">
        <f>G134+G132+G133</f>
        <v>481.5</v>
      </c>
    </row>
    <row r="132" spans="1:8">
      <c r="A132" s="4"/>
      <c r="B132" s="10" t="s">
        <v>34</v>
      </c>
      <c r="C132" s="26">
        <v>2758</v>
      </c>
      <c r="D132" s="26">
        <v>727.4</v>
      </c>
      <c r="E132" s="26">
        <v>833.1</v>
      </c>
      <c r="F132" s="26">
        <v>723</v>
      </c>
      <c r="G132" s="26">
        <v>474.5</v>
      </c>
    </row>
    <row r="133" spans="1:8">
      <c r="A133" s="4"/>
      <c r="B133" s="10" t="s">
        <v>35</v>
      </c>
      <c r="C133" s="26">
        <v>30</v>
      </c>
      <c r="D133" s="26">
        <v>3</v>
      </c>
      <c r="E133" s="26">
        <v>21</v>
      </c>
      <c r="F133" s="26">
        <v>4</v>
      </c>
      <c r="G133" s="26">
        <v>2</v>
      </c>
    </row>
    <row r="134" spans="1:8">
      <c r="A134" s="3"/>
      <c r="B134" s="10" t="s">
        <v>36</v>
      </c>
      <c r="C134" s="95">
        <v>20</v>
      </c>
      <c r="D134" s="95">
        <v>4.5</v>
      </c>
      <c r="E134" s="95">
        <v>5.5</v>
      </c>
      <c r="F134" s="95">
        <v>5</v>
      </c>
      <c r="G134" s="93">
        <v>5</v>
      </c>
    </row>
    <row r="135" spans="1:8">
      <c r="A135" s="3"/>
      <c r="B135" s="49" t="s">
        <v>221</v>
      </c>
      <c r="C135" s="50">
        <v>2788</v>
      </c>
      <c r="D135" s="50">
        <v>730.4</v>
      </c>
      <c r="E135" s="50">
        <v>854.1</v>
      </c>
      <c r="F135" s="50">
        <v>727</v>
      </c>
      <c r="G135" s="46">
        <v>476.5</v>
      </c>
    </row>
    <row r="136" spans="1:8">
      <c r="A136" s="3"/>
      <c r="B136" s="49" t="s">
        <v>91</v>
      </c>
      <c r="C136" s="50">
        <v>20</v>
      </c>
      <c r="D136" s="50">
        <v>4.5</v>
      </c>
      <c r="E136" s="50">
        <v>5.5</v>
      </c>
      <c r="F136" s="50">
        <v>5</v>
      </c>
      <c r="G136" s="46">
        <v>5</v>
      </c>
    </row>
    <row r="137" spans="1:8">
      <c r="A137" s="4">
        <v>8</v>
      </c>
      <c r="B137" s="15" t="s">
        <v>18</v>
      </c>
      <c r="C137" s="12">
        <f>C138+C139+C140+C141+C142</f>
        <v>6654</v>
      </c>
      <c r="D137" s="12">
        <f>D138+D139+D140+D141+D142</f>
        <v>1718.67</v>
      </c>
      <c r="E137" s="12">
        <f>E138+E139+E140+E141+E142</f>
        <v>2012.8</v>
      </c>
      <c r="F137" s="12">
        <f>F138+F139+F140+F141+F142</f>
        <v>1596.03</v>
      </c>
      <c r="G137" s="12">
        <f>G138+G139+G140+G141+G142</f>
        <v>1326.5</v>
      </c>
    </row>
    <row r="138" spans="1:8">
      <c r="A138" s="3"/>
      <c r="B138" s="10" t="s">
        <v>34</v>
      </c>
      <c r="C138" s="13">
        <v>1615</v>
      </c>
      <c r="D138" s="13">
        <v>441</v>
      </c>
      <c r="E138" s="13">
        <v>401</v>
      </c>
      <c r="F138" s="13">
        <v>400</v>
      </c>
      <c r="G138" s="28">
        <v>373</v>
      </c>
    </row>
    <row r="139" spans="1:8">
      <c r="A139" s="3"/>
      <c r="B139" s="10" t="s">
        <v>35</v>
      </c>
      <c r="C139" s="13">
        <v>1614</v>
      </c>
      <c r="D139" s="13">
        <v>276</v>
      </c>
      <c r="E139" s="13">
        <v>467.5</v>
      </c>
      <c r="F139" s="13">
        <v>471</v>
      </c>
      <c r="G139" s="28">
        <v>399.5</v>
      </c>
    </row>
    <row r="140" spans="1:8">
      <c r="A140" s="3"/>
      <c r="B140" s="10" t="s">
        <v>38</v>
      </c>
      <c r="C140" s="13">
        <v>3280</v>
      </c>
      <c r="D140" s="13">
        <v>998.67</v>
      </c>
      <c r="E140" s="13">
        <v>1014.3</v>
      </c>
      <c r="F140" s="13">
        <v>720.03</v>
      </c>
      <c r="G140" s="28">
        <v>547</v>
      </c>
    </row>
    <row r="141" spans="1:8">
      <c r="A141" s="3"/>
      <c r="B141" s="10" t="s">
        <v>41</v>
      </c>
      <c r="C141" s="13">
        <v>20</v>
      </c>
      <c r="D141" s="13">
        <v>3</v>
      </c>
      <c r="E141" s="13">
        <v>5</v>
      </c>
      <c r="F141" s="13">
        <v>5</v>
      </c>
      <c r="G141" s="28">
        <v>7</v>
      </c>
    </row>
    <row r="142" spans="1:8">
      <c r="A142" s="3"/>
      <c r="B142" s="10" t="s">
        <v>74</v>
      </c>
      <c r="C142" s="13">
        <v>125</v>
      </c>
      <c r="D142" s="13">
        <v>0</v>
      </c>
      <c r="E142" s="13">
        <v>125</v>
      </c>
      <c r="F142" s="13">
        <v>0</v>
      </c>
      <c r="G142" s="28">
        <v>0</v>
      </c>
    </row>
    <row r="143" spans="1:8">
      <c r="A143" s="3"/>
      <c r="B143" s="49" t="s">
        <v>92</v>
      </c>
      <c r="C143" s="50">
        <v>1770</v>
      </c>
      <c r="D143" s="50">
        <v>428.67</v>
      </c>
      <c r="E143" s="50">
        <v>473.3</v>
      </c>
      <c r="F143" s="50">
        <v>463.03</v>
      </c>
      <c r="G143" s="46">
        <v>405</v>
      </c>
      <c r="H143" s="96"/>
    </row>
    <row r="144" spans="1:8">
      <c r="A144" s="3"/>
      <c r="B144" s="49" t="s">
        <v>93</v>
      </c>
      <c r="C144" s="50">
        <v>280</v>
      </c>
      <c r="D144" s="50">
        <v>75</v>
      </c>
      <c r="E144" s="50">
        <v>61</v>
      </c>
      <c r="F144" s="50">
        <v>57</v>
      </c>
      <c r="G144" s="46">
        <v>87</v>
      </c>
    </row>
    <row r="145" spans="1:7">
      <c r="A145" s="3"/>
      <c r="B145" s="49" t="s">
        <v>98</v>
      </c>
      <c r="C145" s="50">
        <v>60</v>
      </c>
      <c r="D145" s="50">
        <v>15</v>
      </c>
      <c r="E145" s="50">
        <v>15</v>
      </c>
      <c r="F145" s="50">
        <v>15</v>
      </c>
      <c r="G145" s="46">
        <v>15</v>
      </c>
    </row>
    <row r="146" spans="1:7">
      <c r="A146" s="3"/>
      <c r="B146" s="49" t="s">
        <v>94</v>
      </c>
      <c r="C146" s="50">
        <v>1230</v>
      </c>
      <c r="D146" s="50">
        <v>495</v>
      </c>
      <c r="E146" s="50">
        <v>480</v>
      </c>
      <c r="F146" s="50">
        <v>200</v>
      </c>
      <c r="G146" s="46">
        <v>55</v>
      </c>
    </row>
    <row r="147" spans="1:7">
      <c r="A147" s="3"/>
      <c r="B147" s="49" t="s">
        <v>95</v>
      </c>
      <c r="C147" s="50">
        <v>20</v>
      </c>
      <c r="D147" s="50">
        <v>3</v>
      </c>
      <c r="E147" s="50">
        <v>5</v>
      </c>
      <c r="F147" s="50">
        <v>5</v>
      </c>
      <c r="G147" s="46">
        <v>7</v>
      </c>
    </row>
    <row r="148" spans="1:7">
      <c r="A148" s="3"/>
      <c r="B148" s="49" t="s">
        <v>96</v>
      </c>
      <c r="C148" s="50">
        <v>3094</v>
      </c>
      <c r="D148" s="50">
        <v>651</v>
      </c>
      <c r="E148" s="50">
        <v>933.5</v>
      </c>
      <c r="F148" s="50">
        <v>781</v>
      </c>
      <c r="G148" s="46">
        <v>728.5</v>
      </c>
    </row>
    <row r="149" spans="1:7">
      <c r="A149" s="3"/>
      <c r="B149" s="49" t="s">
        <v>97</v>
      </c>
      <c r="C149" s="50">
        <v>200</v>
      </c>
      <c r="D149" s="50">
        <v>51</v>
      </c>
      <c r="E149" s="50">
        <v>45</v>
      </c>
      <c r="F149" s="50">
        <v>75</v>
      </c>
      <c r="G149" s="46">
        <v>29</v>
      </c>
    </row>
    <row r="150" spans="1:7">
      <c r="A150" s="4">
        <v>9</v>
      </c>
      <c r="B150" s="15" t="s">
        <v>17</v>
      </c>
      <c r="C150" s="12">
        <f>C151+C152+C153+C154++C156+C157+C155</f>
        <v>16482</v>
      </c>
      <c r="D150" s="12">
        <f>D151+D152+D153+D154++D156+D157+D155</f>
        <v>2959.3</v>
      </c>
      <c r="E150" s="12">
        <f>E151+E152+E153+E154++E156+E157+E155</f>
        <v>5537.8</v>
      </c>
      <c r="F150" s="12">
        <f>F151+F152+F153+F154++F156+F157+F155</f>
        <v>4174.9799999999996</v>
      </c>
      <c r="G150" s="12">
        <f>G151+G152+G153+G154++G156+G157+G155</f>
        <v>3809.92</v>
      </c>
    </row>
    <row r="151" spans="1:7">
      <c r="A151" s="3"/>
      <c r="B151" s="10" t="s">
        <v>34</v>
      </c>
      <c r="C151" s="13">
        <v>8354</v>
      </c>
      <c r="D151" s="13">
        <v>1825</v>
      </c>
      <c r="E151" s="13">
        <v>2379.84</v>
      </c>
      <c r="F151" s="13">
        <v>2019.68</v>
      </c>
      <c r="G151" s="28">
        <v>2129.48</v>
      </c>
    </row>
    <row r="152" spans="1:7">
      <c r="A152" s="3"/>
      <c r="B152" s="10" t="s">
        <v>35</v>
      </c>
      <c r="C152" s="13">
        <v>1690</v>
      </c>
      <c r="D152" s="13">
        <v>373</v>
      </c>
      <c r="E152" s="13">
        <v>530.26</v>
      </c>
      <c r="F152" s="13">
        <v>411.3</v>
      </c>
      <c r="G152" s="28">
        <v>375.44</v>
      </c>
    </row>
    <row r="153" spans="1:7">
      <c r="A153" s="3"/>
      <c r="B153" s="10" t="s">
        <v>38</v>
      </c>
      <c r="C153" s="13">
        <v>468</v>
      </c>
      <c r="D153" s="13">
        <v>107.3</v>
      </c>
      <c r="E153" s="13">
        <v>120.7</v>
      </c>
      <c r="F153" s="13">
        <v>120</v>
      </c>
      <c r="G153" s="28">
        <v>120</v>
      </c>
    </row>
    <row r="154" spans="1:7">
      <c r="A154" s="3"/>
      <c r="B154" s="10" t="s">
        <v>225</v>
      </c>
      <c r="C154" s="13">
        <v>3077</v>
      </c>
      <c r="D154" s="13">
        <v>0</v>
      </c>
      <c r="E154" s="13">
        <v>1540</v>
      </c>
      <c r="F154" s="13">
        <v>864</v>
      </c>
      <c r="G154" s="28">
        <v>673</v>
      </c>
    </row>
    <row r="155" spans="1:7">
      <c r="A155" s="3"/>
      <c r="B155" s="10" t="s">
        <v>36</v>
      </c>
      <c r="C155" s="13">
        <v>2893</v>
      </c>
      <c r="D155" s="13">
        <v>654</v>
      </c>
      <c r="E155" s="13">
        <v>967</v>
      </c>
      <c r="F155" s="13">
        <v>760</v>
      </c>
      <c r="G155" s="28">
        <v>512</v>
      </c>
    </row>
    <row r="156" spans="1:7">
      <c r="A156" s="3"/>
      <c r="B156" s="10" t="s">
        <v>74</v>
      </c>
      <c r="C156" s="13">
        <v>0</v>
      </c>
      <c r="D156" s="13">
        <v>0</v>
      </c>
      <c r="E156" s="13">
        <v>0</v>
      </c>
      <c r="F156" s="13">
        <v>0</v>
      </c>
      <c r="G156" s="28">
        <v>0</v>
      </c>
    </row>
    <row r="157" spans="1:7">
      <c r="A157" s="3"/>
      <c r="B157" s="10" t="s">
        <v>44</v>
      </c>
      <c r="C157" s="13">
        <v>0</v>
      </c>
      <c r="D157" s="13">
        <v>0</v>
      </c>
      <c r="E157" s="13">
        <v>0</v>
      </c>
      <c r="F157" s="13">
        <v>0</v>
      </c>
      <c r="G157" s="28">
        <v>0</v>
      </c>
    </row>
    <row r="158" spans="1:7">
      <c r="A158" s="3"/>
      <c r="B158" s="49" t="s">
        <v>99</v>
      </c>
      <c r="C158" s="50">
        <v>3929</v>
      </c>
      <c r="D158" s="50">
        <v>227.3</v>
      </c>
      <c r="E158" s="50">
        <v>1810.7</v>
      </c>
      <c r="F158" s="50">
        <v>1098</v>
      </c>
      <c r="G158" s="46">
        <v>793</v>
      </c>
    </row>
    <row r="159" spans="1:7">
      <c r="A159" s="3"/>
      <c r="B159" s="49" t="s">
        <v>100</v>
      </c>
      <c r="C159" s="50">
        <v>7823</v>
      </c>
      <c r="D159" s="50">
        <v>1679.8</v>
      </c>
      <c r="E159" s="50">
        <v>2028.5</v>
      </c>
      <c r="F159" s="50">
        <v>2028.5</v>
      </c>
      <c r="G159" s="46">
        <v>2086.1999999999998</v>
      </c>
    </row>
    <row r="160" spans="1:7">
      <c r="A160" s="3"/>
      <c r="B160" s="49" t="s">
        <v>101</v>
      </c>
      <c r="C160" s="50">
        <v>480</v>
      </c>
      <c r="D160" s="50">
        <v>63</v>
      </c>
      <c r="E160" s="50">
        <v>167</v>
      </c>
      <c r="F160" s="50">
        <v>150</v>
      </c>
      <c r="G160" s="46">
        <v>100</v>
      </c>
    </row>
    <row r="161" spans="1:7">
      <c r="A161" s="3"/>
      <c r="B161" s="49" t="s">
        <v>102</v>
      </c>
      <c r="C161" s="50">
        <v>776</v>
      </c>
      <c r="D161" s="50">
        <v>220.7</v>
      </c>
      <c r="E161" s="50">
        <v>232.69</v>
      </c>
      <c r="F161" s="50">
        <v>174.13</v>
      </c>
      <c r="G161" s="46">
        <v>148.47999999999999</v>
      </c>
    </row>
    <row r="162" spans="1:7">
      <c r="A162" s="3"/>
      <c r="B162" s="49" t="s">
        <v>103</v>
      </c>
      <c r="C162" s="50">
        <v>733</v>
      </c>
      <c r="D162" s="50">
        <v>207</v>
      </c>
      <c r="E162" s="50">
        <v>270</v>
      </c>
      <c r="F162" s="50">
        <v>120</v>
      </c>
      <c r="G162" s="46">
        <v>136</v>
      </c>
    </row>
    <row r="163" spans="1:7">
      <c r="A163" s="3"/>
      <c r="B163" s="49" t="s">
        <v>104</v>
      </c>
      <c r="C163" s="50">
        <v>1155</v>
      </c>
      <c r="D163" s="50">
        <v>265</v>
      </c>
      <c r="E163" s="50">
        <v>305.95999999999998</v>
      </c>
      <c r="F163" s="50">
        <v>285.55</v>
      </c>
      <c r="G163" s="46">
        <v>298.49</v>
      </c>
    </row>
    <row r="164" spans="1:7">
      <c r="A164" s="3"/>
      <c r="B164" s="49" t="s">
        <v>105</v>
      </c>
      <c r="C164" s="50">
        <v>1586</v>
      </c>
      <c r="D164" s="50">
        <v>296.5</v>
      </c>
      <c r="E164" s="50">
        <v>722.95</v>
      </c>
      <c r="F164" s="50">
        <v>318.8</v>
      </c>
      <c r="G164" s="46">
        <v>247.75</v>
      </c>
    </row>
    <row r="165" spans="1:7">
      <c r="A165" s="4">
        <v>10</v>
      </c>
      <c r="B165" s="15" t="s">
        <v>16</v>
      </c>
      <c r="C165" s="12">
        <f>C166+C167+C170+C168+C169</f>
        <v>18827</v>
      </c>
      <c r="D165" s="12">
        <f>D166+D167+D170+D168+D169</f>
        <v>4298</v>
      </c>
      <c r="E165" s="12">
        <f>E166+E167+E170+E168+E169</f>
        <v>7401.25</v>
      </c>
      <c r="F165" s="12">
        <f>F166+F167+F170+F168+F169</f>
        <v>3890.2</v>
      </c>
      <c r="G165" s="12">
        <f>G166+G167+G170+G168+G169</f>
        <v>3237.55</v>
      </c>
    </row>
    <row r="166" spans="1:7">
      <c r="A166" s="3"/>
      <c r="B166" s="10" t="s">
        <v>34</v>
      </c>
      <c r="C166" s="13">
        <v>3133</v>
      </c>
      <c r="D166" s="13">
        <v>857</v>
      </c>
      <c r="E166" s="13">
        <v>761.5</v>
      </c>
      <c r="F166" s="13">
        <v>761.5</v>
      </c>
      <c r="G166" s="28">
        <v>753</v>
      </c>
    </row>
    <row r="167" spans="1:7">
      <c r="A167" s="3"/>
      <c r="B167" s="10" t="s">
        <v>35</v>
      </c>
      <c r="C167" s="13">
        <v>13373</v>
      </c>
      <c r="D167" s="13">
        <v>2365</v>
      </c>
      <c r="E167" s="13">
        <v>5995.75</v>
      </c>
      <c r="F167" s="13">
        <v>2527.6999999999998</v>
      </c>
      <c r="G167" s="28">
        <v>2484.5500000000002</v>
      </c>
    </row>
    <row r="168" spans="1:7">
      <c r="A168" s="3"/>
      <c r="B168" s="10" t="s">
        <v>36</v>
      </c>
      <c r="C168" s="13">
        <v>0</v>
      </c>
      <c r="D168" s="13">
        <v>0</v>
      </c>
      <c r="E168" s="13">
        <v>0</v>
      </c>
      <c r="F168" s="13">
        <v>0</v>
      </c>
      <c r="G168" s="28">
        <v>0</v>
      </c>
    </row>
    <row r="169" spans="1:7">
      <c r="A169" s="3"/>
      <c r="B169" s="10" t="s">
        <v>74</v>
      </c>
      <c r="C169" s="13">
        <v>2345</v>
      </c>
      <c r="D169" s="13">
        <v>1100</v>
      </c>
      <c r="E169" s="13">
        <v>644</v>
      </c>
      <c r="F169" s="13">
        <v>601</v>
      </c>
      <c r="G169" s="28">
        <v>0</v>
      </c>
    </row>
    <row r="170" spans="1:7">
      <c r="A170" s="3"/>
      <c r="B170" s="10" t="s">
        <v>44</v>
      </c>
      <c r="C170" s="13">
        <v>-24</v>
      </c>
      <c r="D170" s="13">
        <v>-24</v>
      </c>
      <c r="E170" s="13">
        <v>0</v>
      </c>
      <c r="F170" s="13">
        <v>0</v>
      </c>
      <c r="G170" s="28">
        <v>0</v>
      </c>
    </row>
    <row r="171" spans="1:7">
      <c r="A171" s="3"/>
      <c r="B171" s="49" t="s">
        <v>106</v>
      </c>
      <c r="C171" s="50">
        <v>1323</v>
      </c>
      <c r="D171" s="50">
        <v>50</v>
      </c>
      <c r="E171" s="50">
        <v>350</v>
      </c>
      <c r="F171" s="50">
        <v>826</v>
      </c>
      <c r="G171" s="46">
        <v>97</v>
      </c>
    </row>
    <row r="172" spans="1:7">
      <c r="A172" s="3"/>
      <c r="B172" s="49" t="s">
        <v>107</v>
      </c>
      <c r="C172" s="50">
        <v>5500</v>
      </c>
      <c r="D172" s="50">
        <v>1777.8</v>
      </c>
      <c r="E172" s="50">
        <v>1362.2</v>
      </c>
      <c r="F172" s="50">
        <v>850</v>
      </c>
      <c r="G172" s="46">
        <v>1510</v>
      </c>
    </row>
    <row r="173" spans="1:7">
      <c r="A173" s="3"/>
      <c r="B173" s="49" t="s">
        <v>108</v>
      </c>
      <c r="C173" s="50">
        <v>12004</v>
      </c>
      <c r="D173" s="50">
        <v>2470.1999999999998</v>
      </c>
      <c r="E173" s="50">
        <v>5689.05</v>
      </c>
      <c r="F173" s="50">
        <v>2214.1999999999998</v>
      </c>
      <c r="G173" s="46">
        <v>1630.55</v>
      </c>
    </row>
    <row r="174" spans="1:7">
      <c r="A174" s="4">
        <v>11</v>
      </c>
      <c r="B174" s="15" t="s">
        <v>15</v>
      </c>
      <c r="C174" s="12">
        <f>C175+C176</f>
        <v>3512</v>
      </c>
      <c r="D174" s="12">
        <f>D175+D176</f>
        <v>750</v>
      </c>
      <c r="E174" s="12">
        <f>E175+E176</f>
        <v>900</v>
      </c>
      <c r="F174" s="12">
        <f>F175+F176</f>
        <v>1012</v>
      </c>
      <c r="G174" s="12">
        <f>G175+G176</f>
        <v>850</v>
      </c>
    </row>
    <row r="175" spans="1:7">
      <c r="A175" s="3"/>
      <c r="B175" s="10" t="s">
        <v>35</v>
      </c>
      <c r="C175" s="13">
        <v>3412</v>
      </c>
      <c r="D175" s="13">
        <v>650</v>
      </c>
      <c r="E175" s="13">
        <v>900</v>
      </c>
      <c r="F175" s="13">
        <v>1012</v>
      </c>
      <c r="G175" s="28">
        <v>850</v>
      </c>
    </row>
    <row r="176" spans="1:7">
      <c r="A176" s="3"/>
      <c r="B176" s="98" t="s">
        <v>231</v>
      </c>
      <c r="C176" s="13">
        <v>100</v>
      </c>
      <c r="D176" s="13">
        <v>100</v>
      </c>
      <c r="E176" s="13">
        <v>0</v>
      </c>
      <c r="F176" s="13">
        <v>0</v>
      </c>
      <c r="G176" s="28">
        <v>0</v>
      </c>
    </row>
    <row r="177" spans="1:7">
      <c r="A177" s="3"/>
      <c r="B177" s="49" t="s">
        <v>109</v>
      </c>
      <c r="C177" s="50">
        <v>3300</v>
      </c>
      <c r="D177" s="50">
        <v>750</v>
      </c>
      <c r="E177" s="50">
        <v>900</v>
      </c>
      <c r="F177" s="50">
        <v>900</v>
      </c>
      <c r="G177" s="46">
        <v>750</v>
      </c>
    </row>
    <row r="178" spans="1:7">
      <c r="A178" s="3"/>
      <c r="B178" s="49" t="s">
        <v>110</v>
      </c>
      <c r="C178" s="50">
        <v>212</v>
      </c>
      <c r="D178" s="50">
        <v>0</v>
      </c>
      <c r="E178" s="50">
        <v>0</v>
      </c>
      <c r="F178" s="50">
        <v>112</v>
      </c>
      <c r="G178" s="46">
        <v>100</v>
      </c>
    </row>
    <row r="179" spans="1:7">
      <c r="A179" s="4">
        <v>12</v>
      </c>
      <c r="B179" s="15" t="s">
        <v>14</v>
      </c>
      <c r="C179" s="12">
        <f>C180+C181</f>
        <v>3907</v>
      </c>
      <c r="D179" s="12">
        <f>D180+D181</f>
        <v>931.4</v>
      </c>
      <c r="E179" s="12">
        <f>E180+E181</f>
        <v>950.6</v>
      </c>
      <c r="F179" s="12">
        <f>F180+F181</f>
        <v>138</v>
      </c>
      <c r="G179" s="12">
        <f>G180+G181</f>
        <v>1887</v>
      </c>
    </row>
    <row r="180" spans="1:7">
      <c r="A180" s="4"/>
      <c r="B180" s="10" t="s">
        <v>35</v>
      </c>
      <c r="C180" s="39">
        <v>0</v>
      </c>
      <c r="D180" s="39">
        <v>0</v>
      </c>
      <c r="E180" s="39">
        <v>0</v>
      </c>
      <c r="F180" s="26">
        <v>0</v>
      </c>
      <c r="G180" s="28">
        <v>0</v>
      </c>
    </row>
    <row r="181" spans="1:7">
      <c r="A181" s="4"/>
      <c r="B181" s="15" t="s">
        <v>72</v>
      </c>
      <c r="C181" s="39">
        <v>3907</v>
      </c>
      <c r="D181" s="39">
        <v>931.4</v>
      </c>
      <c r="E181" s="39">
        <v>950.6</v>
      </c>
      <c r="F181" s="26">
        <v>138</v>
      </c>
      <c r="G181" s="28">
        <v>1887</v>
      </c>
    </row>
    <row r="182" spans="1:7">
      <c r="A182" s="4"/>
      <c r="B182" s="48" t="s">
        <v>111</v>
      </c>
      <c r="C182" s="47">
        <v>1602</v>
      </c>
      <c r="D182" s="47">
        <v>801.4</v>
      </c>
      <c r="E182" s="47">
        <v>800.6</v>
      </c>
      <c r="F182" s="50">
        <v>0</v>
      </c>
      <c r="G182" s="46">
        <v>0</v>
      </c>
    </row>
    <row r="183" spans="1:7">
      <c r="A183" s="4"/>
      <c r="B183" s="48" t="s">
        <v>226</v>
      </c>
      <c r="C183" s="47">
        <v>138</v>
      </c>
      <c r="D183" s="47">
        <v>0</v>
      </c>
      <c r="E183" s="47">
        <v>0</v>
      </c>
      <c r="F183" s="50">
        <v>0</v>
      </c>
      <c r="G183" s="46">
        <v>138</v>
      </c>
    </row>
    <row r="184" spans="1:7">
      <c r="A184" s="4"/>
      <c r="B184" s="48" t="s">
        <v>227</v>
      </c>
      <c r="C184" s="47">
        <v>2167</v>
      </c>
      <c r="D184" s="47">
        <v>130</v>
      </c>
      <c r="E184" s="47">
        <v>150</v>
      </c>
      <c r="F184" s="50">
        <v>138</v>
      </c>
      <c r="G184" s="46">
        <v>1749</v>
      </c>
    </row>
    <row r="185" spans="1:7">
      <c r="A185" s="4">
        <v>13</v>
      </c>
      <c r="B185" s="15" t="s">
        <v>13</v>
      </c>
      <c r="C185" s="12">
        <f>C186+C189</f>
        <v>28860</v>
      </c>
      <c r="D185" s="12">
        <f>D186+D189</f>
        <v>8452</v>
      </c>
      <c r="E185" s="12">
        <f>E186+E189</f>
        <v>10950</v>
      </c>
      <c r="F185" s="12">
        <f>F186+F189</f>
        <v>1930</v>
      </c>
      <c r="G185" s="12">
        <f>G186+G189</f>
        <v>7528</v>
      </c>
    </row>
    <row r="186" spans="1:7">
      <c r="A186" s="3"/>
      <c r="B186" s="10" t="s">
        <v>42</v>
      </c>
      <c r="C186" s="13">
        <v>28426</v>
      </c>
      <c r="D186" s="13">
        <v>8450</v>
      </c>
      <c r="E186" s="13">
        <v>10850</v>
      </c>
      <c r="F186" s="13">
        <v>1700</v>
      </c>
      <c r="G186" s="28">
        <v>7426</v>
      </c>
    </row>
    <row r="187" spans="1:7">
      <c r="A187" s="3"/>
      <c r="B187" s="97" t="s">
        <v>228</v>
      </c>
      <c r="C187" s="13">
        <v>17426</v>
      </c>
      <c r="D187" s="13">
        <v>6729</v>
      </c>
      <c r="E187" s="13">
        <v>5771</v>
      </c>
      <c r="F187" s="13">
        <v>1000</v>
      </c>
      <c r="G187" s="28">
        <v>3926</v>
      </c>
    </row>
    <row r="188" spans="1:7">
      <c r="A188" s="3"/>
      <c r="B188" s="97" t="s">
        <v>229</v>
      </c>
      <c r="C188" s="13">
        <v>11000</v>
      </c>
      <c r="D188" s="13">
        <v>1721</v>
      </c>
      <c r="E188" s="13">
        <v>5079</v>
      </c>
      <c r="F188" s="13">
        <v>700</v>
      </c>
      <c r="G188" s="28">
        <v>3500</v>
      </c>
    </row>
    <row r="189" spans="1:7">
      <c r="A189" s="3"/>
      <c r="B189" s="10" t="s">
        <v>74</v>
      </c>
      <c r="C189" s="13">
        <v>434</v>
      </c>
      <c r="D189" s="13">
        <v>2</v>
      </c>
      <c r="E189" s="13">
        <v>100</v>
      </c>
      <c r="F189" s="13">
        <v>230</v>
      </c>
      <c r="G189" s="28">
        <v>102</v>
      </c>
    </row>
    <row r="190" spans="1:7">
      <c r="A190" s="3"/>
      <c r="B190" s="49" t="s">
        <v>112</v>
      </c>
      <c r="C190" s="50">
        <v>28860</v>
      </c>
      <c r="D190" s="50">
        <v>8452</v>
      </c>
      <c r="E190" s="50">
        <v>10950</v>
      </c>
      <c r="F190" s="50">
        <v>1930</v>
      </c>
      <c r="G190" s="46">
        <v>7528</v>
      </c>
    </row>
    <row r="191" spans="1:7">
      <c r="A191" s="4">
        <v>14</v>
      </c>
      <c r="B191" s="16" t="s">
        <v>12</v>
      </c>
      <c r="C191" s="17">
        <v>30</v>
      </c>
      <c r="D191" s="17">
        <v>11</v>
      </c>
      <c r="E191" s="17">
        <v>5</v>
      </c>
      <c r="F191" s="17">
        <v>10</v>
      </c>
      <c r="G191" s="17">
        <v>4</v>
      </c>
    </row>
    <row r="192" spans="1:7">
      <c r="A192" s="4"/>
      <c r="B192" s="10" t="s">
        <v>35</v>
      </c>
      <c r="C192" s="29">
        <v>30</v>
      </c>
      <c r="D192" s="29">
        <v>11</v>
      </c>
      <c r="E192" s="29">
        <v>5</v>
      </c>
      <c r="F192" s="29">
        <v>10</v>
      </c>
      <c r="G192" s="29">
        <v>4</v>
      </c>
    </row>
    <row r="193" spans="1:7">
      <c r="A193" s="4">
        <v>15</v>
      </c>
      <c r="B193" s="16" t="s">
        <v>11</v>
      </c>
      <c r="C193" s="17">
        <f>C194+C195+C196+C197</f>
        <v>3193</v>
      </c>
      <c r="D193" s="17">
        <f>D194+D195+D196+D197</f>
        <v>79.04000000000002</v>
      </c>
      <c r="E193" s="17">
        <f>E194+E195+E196+E197</f>
        <v>540</v>
      </c>
      <c r="F193" s="17">
        <f>F194+F195+F196+F197</f>
        <v>1345.6</v>
      </c>
      <c r="G193" s="17">
        <f>G194+G195+G196+G197</f>
        <v>1228.3600000000001</v>
      </c>
    </row>
    <row r="194" spans="1:7">
      <c r="A194" s="3"/>
      <c r="B194" s="10" t="s">
        <v>34</v>
      </c>
      <c r="C194" s="18">
        <v>470</v>
      </c>
      <c r="D194" s="18">
        <v>126</v>
      </c>
      <c r="E194" s="18">
        <v>119</v>
      </c>
      <c r="F194" s="18">
        <v>117.6</v>
      </c>
      <c r="G194" s="28">
        <v>107.4</v>
      </c>
    </row>
    <row r="195" spans="1:7">
      <c r="A195" s="3"/>
      <c r="B195" s="10" t="s">
        <v>35</v>
      </c>
      <c r="C195" s="18">
        <v>1465.96</v>
      </c>
      <c r="D195" s="18">
        <v>289</v>
      </c>
      <c r="E195" s="18">
        <v>421</v>
      </c>
      <c r="F195" s="18">
        <v>418</v>
      </c>
      <c r="G195" s="28">
        <v>337.96</v>
      </c>
    </row>
    <row r="196" spans="1:7">
      <c r="A196" s="3"/>
      <c r="B196" s="10" t="s">
        <v>74</v>
      </c>
      <c r="C196" s="18">
        <v>1593</v>
      </c>
      <c r="D196" s="18">
        <v>0</v>
      </c>
      <c r="E196" s="18">
        <v>0</v>
      </c>
      <c r="F196" s="18">
        <v>810</v>
      </c>
      <c r="G196" s="28">
        <v>783</v>
      </c>
    </row>
    <row r="197" spans="1:7">
      <c r="A197" s="3"/>
      <c r="B197" s="10" t="s">
        <v>44</v>
      </c>
      <c r="C197" s="18">
        <v>-335.96</v>
      </c>
      <c r="D197" s="18">
        <v>-335.96</v>
      </c>
      <c r="E197" s="18">
        <v>0</v>
      </c>
      <c r="F197" s="18">
        <v>0</v>
      </c>
      <c r="G197" s="28">
        <v>0</v>
      </c>
    </row>
    <row r="198" spans="1:7">
      <c r="A198" s="3"/>
      <c r="B198" s="49" t="s">
        <v>114</v>
      </c>
      <c r="C198" s="18">
        <v>0</v>
      </c>
      <c r="D198" s="18">
        <v>0</v>
      </c>
      <c r="E198" s="18">
        <v>0</v>
      </c>
      <c r="F198" s="18">
        <v>0</v>
      </c>
      <c r="G198" s="28">
        <v>0</v>
      </c>
    </row>
    <row r="199" spans="1:7">
      <c r="A199" s="3"/>
      <c r="B199" s="49" t="s">
        <v>113</v>
      </c>
      <c r="C199" s="18">
        <v>3193</v>
      </c>
      <c r="D199" s="18">
        <v>79.040000000000006</v>
      </c>
      <c r="E199" s="18">
        <v>540</v>
      </c>
      <c r="F199" s="18">
        <v>1345.6</v>
      </c>
      <c r="G199" s="28">
        <v>1228.3599999999999</v>
      </c>
    </row>
    <row r="200" spans="1:7">
      <c r="A200" s="21" t="s">
        <v>10</v>
      </c>
      <c r="B200" s="21" t="s">
        <v>9</v>
      </c>
      <c r="C200" s="22">
        <f>C90+C96+C105+C108+C111+C119+C131+C137+C150+C165+C174+C179+C185+C191+C193</f>
        <v>158850</v>
      </c>
      <c r="D200" s="22">
        <f>D90+D96+D105+D108+D111+D119+D131+D137+D150+D165+D174+D179+D185+D191+D193</f>
        <v>42233.060000000005</v>
      </c>
      <c r="E200" s="22">
        <f>E90+E96+E105+E108+E111+E119+E131+E137+E150+E165+E174+E179+E185+E191+E193</f>
        <v>44487</v>
      </c>
      <c r="F200" s="22">
        <f>F90+F96+F105+F108+F111+F119+F131+F137+F150+F165+F174+F179+F185+F191+F193</f>
        <v>35896.999999999993</v>
      </c>
      <c r="G200" s="22">
        <f>G90+G96+G105+G108+G111+G119+G131+G137+G150+G165+G174+G179+G185+G191+G193</f>
        <v>36232.94</v>
      </c>
    </row>
    <row r="201" spans="1:7">
      <c r="A201" s="4" t="s">
        <v>8</v>
      </c>
      <c r="B201" s="4" t="s">
        <v>7</v>
      </c>
      <c r="C201" s="14">
        <f>C89-C200</f>
        <v>0</v>
      </c>
      <c r="D201" s="14">
        <f>D89-D200</f>
        <v>0</v>
      </c>
      <c r="E201" s="14">
        <f>E89-E200</f>
        <v>0</v>
      </c>
      <c r="F201" s="14">
        <f>F89-F200</f>
        <v>0</v>
      </c>
      <c r="G201" s="14">
        <f>G89-G200</f>
        <v>0</v>
      </c>
    </row>
    <row r="202" spans="1:7">
      <c r="A202" s="21" t="s">
        <v>65</v>
      </c>
      <c r="B202" s="21" t="s">
        <v>64</v>
      </c>
      <c r="C202" s="22">
        <f>C203+C204+C205+C206+C207+C208+C210+C211+C212+C213+C215+C209+C214</f>
        <v>158850</v>
      </c>
      <c r="D202" s="22">
        <f>D203+D204+D205+D206+D207+D208+D210+D211+D212+D213+D215+D209+D214</f>
        <v>42233.060000000012</v>
      </c>
      <c r="E202" s="22">
        <f>E203+E204+E205+E206+E207+E208+E210+E211+E212+E213+E215+E209+E214</f>
        <v>44487</v>
      </c>
      <c r="F202" s="22">
        <f>F203+F204+F205+F206+F207+F208+F210+F211+F212+F213+F215+F209+F214</f>
        <v>35897</v>
      </c>
      <c r="G202" s="22">
        <f>G203+G204+G205+G206+G207+G208+G210+G211+G212+G213+G215+G209+G214</f>
        <v>36232.94</v>
      </c>
    </row>
    <row r="203" spans="1:7">
      <c r="A203" s="3">
        <v>1</v>
      </c>
      <c r="B203" s="2" t="s">
        <v>6</v>
      </c>
      <c r="C203" s="14">
        <f>C91+C112+C120+C138+C151+C166+C194+C132</f>
        <v>73329</v>
      </c>
      <c r="D203" s="14">
        <f>D91+D112+D120+D138+D151+D166+D194+D132</f>
        <v>20548.100000000002</v>
      </c>
      <c r="E203" s="14">
        <f>E91+E112+E120+E138+E151+E166+E194+E132</f>
        <v>15379.77</v>
      </c>
      <c r="F203" s="14">
        <f>F91+F112+F120+F138+F151+F166+F194+F132</f>
        <v>21082.18</v>
      </c>
      <c r="G203" s="14">
        <f>G91+G112+G120+G138+G151+G166+G194+G132</f>
        <v>16318.949999999999</v>
      </c>
    </row>
    <row r="204" spans="1:7">
      <c r="A204" s="3">
        <v>2</v>
      </c>
      <c r="B204" s="2" t="s">
        <v>5</v>
      </c>
      <c r="C204" s="14">
        <f>C92+C97+C113+C121+C139+C152+C167+C175+C180+C191+C195+C133</f>
        <v>31749.96</v>
      </c>
      <c r="D204" s="14">
        <f>D92+D97+D113+D121+D139+D152+D167+D175+D180+D191+D195+D133</f>
        <v>7515</v>
      </c>
      <c r="E204" s="14">
        <f>E92+E97+E113+E121+E139+E152+E167+E175+E180+E191+E195+E133</f>
        <v>10416.08</v>
      </c>
      <c r="F204" s="14">
        <f>F92+F97+F113+F121+F139+F152+F167+F175+F180+F191+F195+F133</f>
        <v>6900.29</v>
      </c>
      <c r="G204" s="14">
        <f>G92+G97+G113+G121+G139+G152+G167+G175+G180+G191+G195+G133</f>
        <v>6918.5900000000011</v>
      </c>
    </row>
    <row r="205" spans="1:7">
      <c r="A205" s="3">
        <v>3</v>
      </c>
      <c r="B205" s="2" t="s">
        <v>68</v>
      </c>
      <c r="C205" s="14">
        <f>C105</f>
        <v>3210</v>
      </c>
      <c r="D205" s="14">
        <f>D105</f>
        <v>1170</v>
      </c>
      <c r="E205" s="14">
        <f>E105</f>
        <v>1200</v>
      </c>
      <c r="F205" s="14">
        <f>F105</f>
        <v>830</v>
      </c>
      <c r="G205" s="14">
        <f>G105</f>
        <v>10</v>
      </c>
    </row>
    <row r="206" spans="1:7">
      <c r="A206" s="3">
        <v>4</v>
      </c>
      <c r="B206" s="2" t="s">
        <v>4</v>
      </c>
      <c r="C206" s="14">
        <f>C186</f>
        <v>28426</v>
      </c>
      <c r="D206" s="14">
        <f>D186</f>
        <v>8450</v>
      </c>
      <c r="E206" s="14">
        <f>E186</f>
        <v>10850</v>
      </c>
      <c r="F206" s="14">
        <f>F186</f>
        <v>1700</v>
      </c>
      <c r="G206" s="14">
        <f>G186</f>
        <v>7426</v>
      </c>
    </row>
    <row r="207" spans="1:7">
      <c r="A207" s="3">
        <v>5</v>
      </c>
      <c r="B207" s="2" t="s">
        <v>115</v>
      </c>
      <c r="C207" s="14">
        <f>C99</f>
        <v>100</v>
      </c>
      <c r="D207" s="14">
        <f>D99</f>
        <v>0</v>
      </c>
      <c r="E207" s="14">
        <f>E99</f>
        <v>20</v>
      </c>
      <c r="F207" s="14">
        <f>F99</f>
        <v>40</v>
      </c>
      <c r="G207" s="14">
        <f>G99</f>
        <v>40</v>
      </c>
    </row>
    <row r="208" spans="1:7">
      <c r="A208" s="3">
        <v>6</v>
      </c>
      <c r="B208" s="2" t="s">
        <v>3</v>
      </c>
      <c r="C208" s="14">
        <f>C98+C109+C115+C140+C153</f>
        <v>6552</v>
      </c>
      <c r="D208" s="14">
        <f>D98+D109+D115+D140+D153</f>
        <v>1832.47</v>
      </c>
      <c r="E208" s="14">
        <f>E98+E109+E115+E140+E153</f>
        <v>1825</v>
      </c>
      <c r="F208" s="14">
        <f>F98+F109+F115+F140+F153</f>
        <v>1539.53</v>
      </c>
      <c r="G208" s="14">
        <f>G98+G109+G115+G140+G153</f>
        <v>1355</v>
      </c>
    </row>
    <row r="209" spans="1:7">
      <c r="A209" s="3">
        <v>7</v>
      </c>
      <c r="B209" s="2" t="s">
        <v>225</v>
      </c>
      <c r="C209" s="14">
        <f>C154</f>
        <v>3077</v>
      </c>
      <c r="D209" s="14">
        <f>D154</f>
        <v>0</v>
      </c>
      <c r="E209" s="14">
        <f>E154</f>
        <v>1540</v>
      </c>
      <c r="F209" s="14">
        <f>F154</f>
        <v>864</v>
      </c>
      <c r="G209" s="14">
        <f>G154</f>
        <v>673</v>
      </c>
    </row>
    <row r="210" spans="1:7">
      <c r="A210" s="3">
        <v>8</v>
      </c>
      <c r="B210" s="2" t="s">
        <v>1</v>
      </c>
      <c r="C210" s="14">
        <f>C93+C122+C134+C155</f>
        <v>3178</v>
      </c>
      <c r="D210" s="14">
        <f>D93+D122+D134+D155</f>
        <v>732.65</v>
      </c>
      <c r="E210" s="14">
        <f>E93+E122+E134+E155</f>
        <v>1049.1500000000001</v>
      </c>
      <c r="F210" s="14">
        <f>F93+F122+F134+F155</f>
        <v>805</v>
      </c>
      <c r="G210" s="14">
        <f>G93+G122+G134+G155</f>
        <v>591.20000000000005</v>
      </c>
    </row>
    <row r="211" spans="1:7">
      <c r="A211" s="3">
        <v>9</v>
      </c>
      <c r="B211" s="2" t="s">
        <v>0</v>
      </c>
      <c r="C211" s="14">
        <f>C123+C141</f>
        <v>181</v>
      </c>
      <c r="D211" s="14">
        <f>D123+D141</f>
        <v>24.9</v>
      </c>
      <c r="E211" s="14">
        <f>E123+E141</f>
        <v>81.900000000000006</v>
      </c>
      <c r="F211" s="14">
        <f>F123+F141</f>
        <v>6.5</v>
      </c>
      <c r="G211" s="14">
        <f>G123+G141</f>
        <v>67.7</v>
      </c>
    </row>
    <row r="212" spans="1:7">
      <c r="A212" s="3">
        <v>10</v>
      </c>
      <c r="B212" s="2" t="s">
        <v>39</v>
      </c>
      <c r="C212" s="14">
        <f>C181+C102</f>
        <v>4107</v>
      </c>
      <c r="D212" s="14">
        <f>D181+D102</f>
        <v>931.4</v>
      </c>
      <c r="E212" s="14">
        <f>E181+E102</f>
        <v>1050.5999999999999</v>
      </c>
      <c r="F212" s="14">
        <f>F181+F102</f>
        <v>238</v>
      </c>
      <c r="G212" s="14">
        <f>G181+G102</f>
        <v>1887</v>
      </c>
    </row>
    <row r="213" spans="1:7">
      <c r="A213" s="3">
        <v>11</v>
      </c>
      <c r="B213" s="2" t="s">
        <v>37</v>
      </c>
      <c r="C213" s="14">
        <f>C124+C142+C156+C169+C196+C189+C116</f>
        <v>5224</v>
      </c>
      <c r="D213" s="14">
        <f>D124+D142+D156+D169+D196+D189+D116</f>
        <v>1299</v>
      </c>
      <c r="E213" s="14">
        <f>E124+E142+E156+E169+E196+E189+E116</f>
        <v>1079</v>
      </c>
      <c r="F213" s="14">
        <f>F124+F142+F156+F169+F196+F189+F116</f>
        <v>1896</v>
      </c>
      <c r="G213" s="14">
        <f>G124+G142+G156+G169+G196+G189+G116</f>
        <v>950</v>
      </c>
    </row>
    <row r="214" spans="1:7">
      <c r="A214" s="3">
        <v>12</v>
      </c>
      <c r="B214" s="2" t="s">
        <v>230</v>
      </c>
      <c r="C214" s="14">
        <f>C176</f>
        <v>100</v>
      </c>
      <c r="D214" s="14">
        <f>D176</f>
        <v>100</v>
      </c>
      <c r="E214" s="14">
        <f>E176</f>
        <v>0</v>
      </c>
      <c r="F214" s="14">
        <f>F176</f>
        <v>0</v>
      </c>
      <c r="G214" s="14">
        <f>G176</f>
        <v>0</v>
      </c>
    </row>
    <row r="215" spans="1:7">
      <c r="A215" s="3">
        <v>13</v>
      </c>
      <c r="B215" s="1" t="s">
        <v>45</v>
      </c>
      <c r="C215" s="14">
        <f>C94+C170+C157+C197+C125</f>
        <v>-383.96</v>
      </c>
      <c r="D215" s="14">
        <f>D94+D170+D157+D197+D125</f>
        <v>-370.46</v>
      </c>
      <c r="E215" s="14">
        <f>E94+E170+E157+E197+E125</f>
        <v>-4.5</v>
      </c>
      <c r="F215" s="14">
        <f>F94+F170+F157+F197+F125</f>
        <v>-4.5</v>
      </c>
      <c r="G215" s="14">
        <f>G94+G170+G157+G197+G125</f>
        <v>-4.5</v>
      </c>
    </row>
    <row r="217" spans="1:7">
      <c r="B217" s="20" t="s">
        <v>235</v>
      </c>
      <c r="C217" s="20"/>
      <c r="D217" s="20"/>
    </row>
    <row r="219" spans="1:7">
      <c r="A219" s="8" t="s">
        <v>33</v>
      </c>
      <c r="B219" s="35" t="s">
        <v>32</v>
      </c>
      <c r="C219" s="31" t="s">
        <v>66</v>
      </c>
      <c r="D219" s="31" t="s">
        <v>66</v>
      </c>
      <c r="E219" s="31" t="s">
        <v>66</v>
      </c>
      <c r="F219" s="31" t="s">
        <v>66</v>
      </c>
      <c r="G219" s="42" t="s">
        <v>66</v>
      </c>
    </row>
    <row r="220" spans="1:7">
      <c r="A220" s="30" t="s">
        <v>31</v>
      </c>
      <c r="B220" s="36"/>
      <c r="C220" s="32" t="s">
        <v>70</v>
      </c>
      <c r="D220" s="32" t="s">
        <v>75</v>
      </c>
      <c r="E220" s="32" t="s">
        <v>75</v>
      </c>
      <c r="F220" s="32" t="s">
        <v>75</v>
      </c>
      <c r="G220" s="43" t="s">
        <v>75</v>
      </c>
    </row>
    <row r="221" spans="1:7">
      <c r="A221" s="30"/>
      <c r="B221" s="36"/>
      <c r="C221" s="32"/>
      <c r="D221" s="32" t="s">
        <v>26</v>
      </c>
      <c r="E221" s="32" t="s">
        <v>10</v>
      </c>
      <c r="F221" s="32" t="s">
        <v>8</v>
      </c>
      <c r="G221" s="43" t="s">
        <v>65</v>
      </c>
    </row>
    <row r="222" spans="1:7">
      <c r="A222" s="38"/>
      <c r="B222" s="37"/>
      <c r="C222" s="33" t="s">
        <v>222</v>
      </c>
      <c r="D222" s="33" t="s">
        <v>222</v>
      </c>
      <c r="E222" s="33" t="s">
        <v>222</v>
      </c>
      <c r="F222" s="33" t="s">
        <v>222</v>
      </c>
      <c r="G222" s="33" t="s">
        <v>222</v>
      </c>
    </row>
    <row r="223" spans="1:7">
      <c r="A223" s="6" t="s">
        <v>30</v>
      </c>
      <c r="B223" s="6" t="s">
        <v>29</v>
      </c>
      <c r="C223" s="6">
        <v>1</v>
      </c>
      <c r="D223" s="6">
        <v>2</v>
      </c>
      <c r="E223" s="6">
        <v>3</v>
      </c>
      <c r="F223" s="27">
        <v>4</v>
      </c>
      <c r="G223" s="34" t="s">
        <v>77</v>
      </c>
    </row>
    <row r="224" spans="1:7">
      <c r="A224" s="4">
        <v>1</v>
      </c>
      <c r="B224" s="15" t="s">
        <v>116</v>
      </c>
      <c r="C224" s="12">
        <f>C225+C226+C227+C228+C229+C230+C231</f>
        <v>3880</v>
      </c>
      <c r="D224" s="12">
        <f>D225+D226+D227+D228+D229+D230+D231</f>
        <v>1217.43</v>
      </c>
      <c r="E224" s="12">
        <f>E225+E226+E227+E228+E229+E230+E231</f>
        <v>846.99999999999989</v>
      </c>
      <c r="F224" s="12">
        <f>F225+F226+F227+F228+F229+F230+F231</f>
        <v>854.07</v>
      </c>
      <c r="G224" s="12">
        <f>G225+G226+G227+G228+G229+G230+G231</f>
        <v>961.5</v>
      </c>
    </row>
    <row r="225" spans="1:7">
      <c r="A225" s="3"/>
      <c r="B225" s="9" t="s">
        <v>51</v>
      </c>
      <c r="C225" s="11">
        <v>390</v>
      </c>
      <c r="D225" s="11">
        <v>3</v>
      </c>
      <c r="E225" s="11">
        <v>79</v>
      </c>
      <c r="F225" s="11">
        <v>108</v>
      </c>
      <c r="G225" s="28">
        <v>200</v>
      </c>
    </row>
    <row r="226" spans="1:7">
      <c r="A226" s="3"/>
      <c r="B226" s="9" t="s">
        <v>52</v>
      </c>
      <c r="C226" s="11">
        <v>2400</v>
      </c>
      <c r="D226" s="11">
        <v>778</v>
      </c>
      <c r="E226" s="11">
        <v>543</v>
      </c>
      <c r="F226" s="11">
        <v>543</v>
      </c>
      <c r="G226" s="28">
        <v>536</v>
      </c>
    </row>
    <row r="227" spans="1:7">
      <c r="A227" s="3"/>
      <c r="B227" s="9" t="s">
        <v>117</v>
      </c>
      <c r="C227" s="11">
        <v>235</v>
      </c>
      <c r="D227" s="11">
        <v>96.7</v>
      </c>
      <c r="E227" s="11">
        <v>50.3</v>
      </c>
      <c r="F227" s="11">
        <v>44</v>
      </c>
      <c r="G227" s="28">
        <v>44</v>
      </c>
    </row>
    <row r="228" spans="1:7">
      <c r="A228" s="3"/>
      <c r="B228" s="9" t="s">
        <v>118</v>
      </c>
      <c r="C228" s="11">
        <v>390</v>
      </c>
      <c r="D228" s="11">
        <v>173.73</v>
      </c>
      <c r="E228" s="11">
        <v>71.900000000000006</v>
      </c>
      <c r="F228" s="11">
        <v>75.97</v>
      </c>
      <c r="G228" s="28">
        <v>68.400000000000006</v>
      </c>
    </row>
    <row r="229" spans="1:7">
      <c r="A229" s="3"/>
      <c r="B229" s="9" t="s">
        <v>119</v>
      </c>
      <c r="C229" s="11">
        <v>120</v>
      </c>
      <c r="D229" s="11">
        <v>73</v>
      </c>
      <c r="E229" s="11">
        <v>31</v>
      </c>
      <c r="F229" s="11">
        <v>5</v>
      </c>
      <c r="G229" s="28">
        <v>11</v>
      </c>
    </row>
    <row r="230" spans="1:7">
      <c r="A230" s="3"/>
      <c r="B230" s="9" t="s">
        <v>120</v>
      </c>
      <c r="C230" s="11">
        <v>210</v>
      </c>
      <c r="D230" s="11">
        <v>88</v>
      </c>
      <c r="E230" s="11">
        <v>41</v>
      </c>
      <c r="F230" s="11">
        <v>46</v>
      </c>
      <c r="G230" s="28">
        <v>35</v>
      </c>
    </row>
    <row r="231" spans="1:7">
      <c r="A231" s="3"/>
      <c r="B231" s="9" t="s">
        <v>121</v>
      </c>
      <c r="C231" s="11">
        <v>135</v>
      </c>
      <c r="D231" s="11">
        <v>5</v>
      </c>
      <c r="E231" s="11">
        <v>30.8</v>
      </c>
      <c r="F231" s="11">
        <v>32.1</v>
      </c>
      <c r="G231" s="28">
        <v>67.099999999999994</v>
      </c>
    </row>
    <row r="232" spans="1:7">
      <c r="A232" s="4">
        <v>2</v>
      </c>
      <c r="B232" s="15" t="s">
        <v>122</v>
      </c>
      <c r="C232" s="12">
        <v>6532</v>
      </c>
      <c r="D232" s="12">
        <v>1825.97</v>
      </c>
      <c r="E232" s="12">
        <v>1819</v>
      </c>
      <c r="F232" s="12">
        <v>1534.03</v>
      </c>
      <c r="G232" s="12">
        <v>1353</v>
      </c>
    </row>
    <row r="233" spans="1:7">
      <c r="A233" s="21" t="s">
        <v>26</v>
      </c>
      <c r="B233" s="21" t="s">
        <v>25</v>
      </c>
      <c r="C233" s="22">
        <f>C224+C232</f>
        <v>10412</v>
      </c>
      <c r="D233" s="22">
        <f>D224+D232</f>
        <v>3043.4</v>
      </c>
      <c r="E233" s="22">
        <f>E224+E232</f>
        <v>2666</v>
      </c>
      <c r="F233" s="22">
        <f>F224+F232</f>
        <v>2388.1</v>
      </c>
      <c r="G233" s="22">
        <f>G224+G232</f>
        <v>2314.5</v>
      </c>
    </row>
    <row r="234" spans="1:7">
      <c r="A234" s="4">
        <v>1</v>
      </c>
      <c r="B234" s="15" t="s">
        <v>23</v>
      </c>
      <c r="C234" s="12">
        <f>C235+C236</f>
        <v>634</v>
      </c>
      <c r="D234" s="12">
        <f>D235+D236</f>
        <v>200</v>
      </c>
      <c r="E234" s="12">
        <f>E235+E236</f>
        <v>141</v>
      </c>
      <c r="F234" s="12">
        <f>F235+F236</f>
        <v>156</v>
      </c>
      <c r="G234" s="12">
        <f>G235+G236</f>
        <v>137</v>
      </c>
    </row>
    <row r="235" spans="1:7">
      <c r="A235" s="4"/>
      <c r="B235" s="10" t="s">
        <v>34</v>
      </c>
      <c r="C235" s="41">
        <v>340</v>
      </c>
      <c r="D235" s="41">
        <v>130</v>
      </c>
      <c r="E235" s="41">
        <v>69</v>
      </c>
      <c r="F235" s="41">
        <v>73</v>
      </c>
      <c r="G235" s="28">
        <v>68</v>
      </c>
    </row>
    <row r="236" spans="1:7">
      <c r="A236" s="3"/>
      <c r="B236" s="10" t="s">
        <v>35</v>
      </c>
      <c r="C236" s="19">
        <v>294</v>
      </c>
      <c r="D236" s="19">
        <v>70</v>
      </c>
      <c r="E236" s="19">
        <v>72</v>
      </c>
      <c r="F236" s="19">
        <v>83</v>
      </c>
      <c r="G236" s="28">
        <v>69</v>
      </c>
    </row>
    <row r="237" spans="1:7">
      <c r="A237" s="3"/>
      <c r="B237" s="48" t="s">
        <v>81</v>
      </c>
      <c r="C237" s="47">
        <v>634</v>
      </c>
      <c r="D237" s="47">
        <v>200</v>
      </c>
      <c r="E237" s="47">
        <v>141</v>
      </c>
      <c r="F237" s="47">
        <v>156</v>
      </c>
      <c r="G237" s="46">
        <v>137</v>
      </c>
    </row>
    <row r="238" spans="1:7">
      <c r="A238" s="4">
        <v>2</v>
      </c>
      <c r="B238" s="15" t="s">
        <v>21</v>
      </c>
      <c r="C238" s="12">
        <f>C239+C240+C241</f>
        <v>4760</v>
      </c>
      <c r="D238" s="12">
        <f>D239+D240+D241</f>
        <v>1386</v>
      </c>
      <c r="E238" s="12">
        <f>E239+E240+E241</f>
        <v>1127</v>
      </c>
      <c r="F238" s="12">
        <f>F239+F240+F241</f>
        <v>1127</v>
      </c>
      <c r="G238" s="12">
        <f>G239+G240+G241</f>
        <v>1120</v>
      </c>
    </row>
    <row r="239" spans="1:7">
      <c r="A239" s="3"/>
      <c r="B239" s="10" t="s">
        <v>34</v>
      </c>
      <c r="C239" s="13">
        <v>4020</v>
      </c>
      <c r="D239" s="13">
        <v>1168</v>
      </c>
      <c r="E239" s="13">
        <v>960</v>
      </c>
      <c r="F239" s="13">
        <v>959</v>
      </c>
      <c r="G239" s="28">
        <v>933</v>
      </c>
    </row>
    <row r="240" spans="1:7">
      <c r="A240" s="3"/>
      <c r="B240" s="10" t="s">
        <v>35</v>
      </c>
      <c r="C240" s="13">
        <v>740</v>
      </c>
      <c r="D240" s="13">
        <v>218</v>
      </c>
      <c r="E240" s="13">
        <v>167</v>
      </c>
      <c r="F240" s="13">
        <v>168</v>
      </c>
      <c r="G240" s="28">
        <v>187</v>
      </c>
    </row>
    <row r="241" spans="1:7">
      <c r="A241" s="3"/>
      <c r="B241" s="10" t="s">
        <v>74</v>
      </c>
      <c r="C241" s="13">
        <v>0</v>
      </c>
      <c r="D241" s="13">
        <v>0</v>
      </c>
      <c r="E241" s="13">
        <v>0</v>
      </c>
      <c r="F241" s="13">
        <v>0</v>
      </c>
      <c r="G241" s="28">
        <v>0</v>
      </c>
    </row>
    <row r="242" spans="1:7">
      <c r="A242" s="3"/>
      <c r="B242" s="49" t="s">
        <v>85</v>
      </c>
      <c r="C242" s="50">
        <v>4760</v>
      </c>
      <c r="D242" s="50">
        <v>1386</v>
      </c>
      <c r="E242" s="50">
        <v>1127</v>
      </c>
      <c r="F242" s="50">
        <v>1127</v>
      </c>
      <c r="G242" s="46">
        <v>1120</v>
      </c>
    </row>
    <row r="243" spans="1:7">
      <c r="A243" s="4">
        <v>3</v>
      </c>
      <c r="B243" s="15" t="s">
        <v>18</v>
      </c>
      <c r="C243" s="12">
        <f>C244+C245+C246</f>
        <v>4315</v>
      </c>
      <c r="D243" s="12">
        <f>D244+D245+D246</f>
        <v>1253.4000000000001</v>
      </c>
      <c r="E243" s="12">
        <f>E244+E245+E246</f>
        <v>1227</v>
      </c>
      <c r="F243" s="12">
        <f>F244+F245+F246</f>
        <v>941.09999999999991</v>
      </c>
      <c r="G243" s="12">
        <f>G244+G245+G246</f>
        <v>893.5</v>
      </c>
    </row>
    <row r="244" spans="1:7">
      <c r="A244" s="3"/>
      <c r="B244" s="10" t="s">
        <v>34</v>
      </c>
      <c r="C244" s="13">
        <v>2313.5</v>
      </c>
      <c r="D244" s="13">
        <v>714.55</v>
      </c>
      <c r="E244" s="13">
        <v>573.35</v>
      </c>
      <c r="F244" s="13">
        <v>527.04999999999995</v>
      </c>
      <c r="G244" s="28">
        <v>498.55</v>
      </c>
    </row>
    <row r="245" spans="1:7">
      <c r="A245" s="3"/>
      <c r="B245" s="10" t="s">
        <v>35</v>
      </c>
      <c r="C245" s="13">
        <v>2003.6</v>
      </c>
      <c r="D245" s="13">
        <v>540.95000000000005</v>
      </c>
      <c r="E245" s="13">
        <v>653.65</v>
      </c>
      <c r="F245" s="13">
        <v>414.05</v>
      </c>
      <c r="G245" s="28">
        <v>394.95</v>
      </c>
    </row>
    <row r="246" spans="1:7">
      <c r="A246" s="3"/>
      <c r="B246" s="10" t="s">
        <v>236</v>
      </c>
      <c r="C246" s="13">
        <v>-2.1</v>
      </c>
      <c r="D246" s="13">
        <v>-2.1</v>
      </c>
      <c r="E246" s="13">
        <v>0</v>
      </c>
      <c r="F246" s="13">
        <v>0</v>
      </c>
      <c r="G246" s="28">
        <v>0</v>
      </c>
    </row>
    <row r="247" spans="1:7">
      <c r="A247" s="3"/>
      <c r="B247" s="49" t="s">
        <v>92</v>
      </c>
      <c r="C247" s="50">
        <v>2160</v>
      </c>
      <c r="D247" s="50">
        <v>631.4</v>
      </c>
      <c r="E247" s="50">
        <v>549.20000000000005</v>
      </c>
      <c r="F247" s="50">
        <v>530</v>
      </c>
      <c r="G247" s="46">
        <v>449.4</v>
      </c>
    </row>
    <row r="248" spans="1:7">
      <c r="A248" s="3"/>
      <c r="B248" s="49" t="s">
        <v>93</v>
      </c>
      <c r="C248" s="50">
        <v>435</v>
      </c>
      <c r="D248" s="50">
        <v>122</v>
      </c>
      <c r="E248" s="50">
        <v>98</v>
      </c>
      <c r="F248" s="50">
        <v>73</v>
      </c>
      <c r="G248" s="46">
        <v>142</v>
      </c>
    </row>
    <row r="249" spans="1:7">
      <c r="A249" s="3"/>
      <c r="B249" s="49" t="s">
        <v>94</v>
      </c>
      <c r="C249" s="50">
        <v>1720</v>
      </c>
      <c r="D249" s="50">
        <v>500</v>
      </c>
      <c r="E249" s="50">
        <v>579.79999999999995</v>
      </c>
      <c r="F249" s="50">
        <v>338.1</v>
      </c>
      <c r="G249" s="46">
        <v>302.10000000000002</v>
      </c>
    </row>
    <row r="250" spans="1:7">
      <c r="A250" s="4">
        <v>4</v>
      </c>
      <c r="B250" s="15" t="s">
        <v>17</v>
      </c>
      <c r="C250" s="12">
        <f>C251+C252</f>
        <v>703</v>
      </c>
      <c r="D250" s="12">
        <f>D251+D252</f>
        <v>204</v>
      </c>
      <c r="E250" s="12">
        <f>E251+E252</f>
        <v>171</v>
      </c>
      <c r="F250" s="12">
        <f>F251+F252</f>
        <v>164</v>
      </c>
      <c r="G250" s="12">
        <f>G251+G252</f>
        <v>164</v>
      </c>
    </row>
    <row r="251" spans="1:7">
      <c r="A251" s="3"/>
      <c r="B251" s="10" t="s">
        <v>34</v>
      </c>
      <c r="C251" s="13">
        <v>289</v>
      </c>
      <c r="D251" s="13">
        <v>85</v>
      </c>
      <c r="E251" s="13">
        <v>69</v>
      </c>
      <c r="F251" s="13">
        <v>68</v>
      </c>
      <c r="G251" s="28">
        <v>67</v>
      </c>
    </row>
    <row r="252" spans="1:7">
      <c r="A252" s="3"/>
      <c r="B252" s="10" t="s">
        <v>35</v>
      </c>
      <c r="C252" s="13">
        <v>414</v>
      </c>
      <c r="D252" s="13">
        <v>119</v>
      </c>
      <c r="E252" s="13">
        <v>102</v>
      </c>
      <c r="F252" s="13">
        <v>96</v>
      </c>
      <c r="G252" s="28">
        <v>97</v>
      </c>
    </row>
    <row r="253" spans="1:7">
      <c r="A253" s="3"/>
      <c r="B253" s="49" t="s">
        <v>99</v>
      </c>
      <c r="C253" s="50">
        <v>703</v>
      </c>
      <c r="D253" s="50">
        <v>204</v>
      </c>
      <c r="E253" s="50">
        <v>171</v>
      </c>
      <c r="F253" s="50">
        <v>164</v>
      </c>
      <c r="G253" s="46">
        <v>164</v>
      </c>
    </row>
    <row r="254" spans="1:7">
      <c r="A254" s="21" t="s">
        <v>10</v>
      </c>
      <c r="B254" s="21" t="s">
        <v>9</v>
      </c>
      <c r="C254" s="22">
        <f>C234+C238+C243+C250</f>
        <v>10412</v>
      </c>
      <c r="D254" s="22">
        <f>D234+D238+D243+D250</f>
        <v>3043.4</v>
      </c>
      <c r="E254" s="22">
        <f>E234+E238+E243+E250</f>
        <v>2666</v>
      </c>
      <c r="F254" s="22">
        <f>F234+F238+F243+F250</f>
        <v>2388.1</v>
      </c>
      <c r="G254" s="22">
        <f>G234+G238+G243+G250</f>
        <v>2314.5</v>
      </c>
    </row>
    <row r="255" spans="1:7">
      <c r="A255" s="4" t="s">
        <v>8</v>
      </c>
      <c r="B255" s="4" t="s">
        <v>7</v>
      </c>
      <c r="C255" s="14">
        <f>C233-C254</f>
        <v>0</v>
      </c>
      <c r="D255" s="14">
        <f>D233-D254</f>
        <v>0</v>
      </c>
      <c r="E255" s="14">
        <f>E233-E254</f>
        <v>0</v>
      </c>
      <c r="F255" s="14">
        <f>F233-F254</f>
        <v>0</v>
      </c>
      <c r="G255" s="14">
        <f>G233-G254</f>
        <v>0</v>
      </c>
    </row>
    <row r="256" spans="1:7">
      <c r="A256" s="21" t="s">
        <v>65</v>
      </c>
      <c r="B256" s="21" t="s">
        <v>64</v>
      </c>
      <c r="C256" s="22">
        <f>C257+C258+C260+C259</f>
        <v>10412</v>
      </c>
      <c r="D256" s="22">
        <f>D257+D258+D260+D259</f>
        <v>3043.4</v>
      </c>
      <c r="E256" s="22">
        <f>E257+E258+E260+E259</f>
        <v>2666</v>
      </c>
      <c r="F256" s="22">
        <f>F257+F258+F260+F259</f>
        <v>2388.1</v>
      </c>
      <c r="G256" s="22">
        <f>G257+G258+G260+G259</f>
        <v>2314.5</v>
      </c>
    </row>
    <row r="257" spans="1:7">
      <c r="A257" s="3">
        <v>1</v>
      </c>
      <c r="B257" s="2" t="s">
        <v>6</v>
      </c>
      <c r="C257" s="14">
        <f>C239+C244+C251+C235</f>
        <v>6962.5</v>
      </c>
      <c r="D257" s="14">
        <f>D239+D244+D251+D235</f>
        <v>2097.5500000000002</v>
      </c>
      <c r="E257" s="14">
        <f>E239+E244+E251+E235</f>
        <v>1671.35</v>
      </c>
      <c r="F257" s="14">
        <f>F239+F244+F251+F235</f>
        <v>1627.05</v>
      </c>
      <c r="G257" s="14">
        <f>G239+G244+G251+G235</f>
        <v>1566.55</v>
      </c>
    </row>
    <row r="258" spans="1:7">
      <c r="A258" s="3">
        <v>2</v>
      </c>
      <c r="B258" s="2" t="s">
        <v>5</v>
      </c>
      <c r="C258" s="14">
        <f>C236+C240+C245+C252</f>
        <v>3451.6</v>
      </c>
      <c r="D258" s="14">
        <f>D236+D240+D245+D252</f>
        <v>947.95</v>
      </c>
      <c r="E258" s="14">
        <f>E236+E240+E245+E252</f>
        <v>994.65</v>
      </c>
      <c r="F258" s="14">
        <f>F236+F240+F245+F252</f>
        <v>761.05</v>
      </c>
      <c r="G258" s="14">
        <f>G236+G240+G245+G252</f>
        <v>747.95</v>
      </c>
    </row>
    <row r="259" spans="1:7">
      <c r="A259" s="3">
        <v>3</v>
      </c>
      <c r="B259" s="1" t="s">
        <v>123</v>
      </c>
      <c r="C259" s="14">
        <f>C241</f>
        <v>0</v>
      </c>
      <c r="D259" s="14">
        <f>D241</f>
        <v>0</v>
      </c>
      <c r="E259" s="14">
        <f>E241</f>
        <v>0</v>
      </c>
      <c r="F259" s="14">
        <f>F241</f>
        <v>0</v>
      </c>
      <c r="G259" s="14">
        <f>G241</f>
        <v>0</v>
      </c>
    </row>
    <row r="260" spans="1:7">
      <c r="A260" s="3">
        <v>4</v>
      </c>
      <c r="B260" s="94" t="s">
        <v>237</v>
      </c>
      <c r="C260" s="14">
        <f>C246</f>
        <v>-2.1</v>
      </c>
      <c r="D260" s="14">
        <f>D246</f>
        <v>-2.1</v>
      </c>
      <c r="E260" s="14">
        <f>E246</f>
        <v>0</v>
      </c>
      <c r="F260" s="14">
        <f>F246</f>
        <v>0</v>
      </c>
      <c r="G260" s="14">
        <f>G246</f>
        <v>0</v>
      </c>
    </row>
    <row r="262" spans="1:7">
      <c r="B262" s="20" t="s">
        <v>238</v>
      </c>
      <c r="C262" s="20"/>
      <c r="D262" s="20"/>
    </row>
    <row r="264" spans="1:7">
      <c r="A264" s="8" t="s">
        <v>33</v>
      </c>
      <c r="B264" s="35" t="s">
        <v>32</v>
      </c>
      <c r="C264" s="31" t="s">
        <v>66</v>
      </c>
      <c r="D264" s="31" t="s">
        <v>66</v>
      </c>
      <c r="E264" s="31" t="s">
        <v>66</v>
      </c>
      <c r="F264" s="31" t="s">
        <v>66</v>
      </c>
      <c r="G264" s="42" t="s">
        <v>66</v>
      </c>
    </row>
    <row r="265" spans="1:7">
      <c r="A265" s="30" t="s">
        <v>31</v>
      </c>
      <c r="B265" s="36"/>
      <c r="C265" s="32" t="s">
        <v>70</v>
      </c>
      <c r="D265" s="32" t="s">
        <v>75</v>
      </c>
      <c r="E265" s="32" t="s">
        <v>75</v>
      </c>
      <c r="F265" s="32" t="s">
        <v>75</v>
      </c>
      <c r="G265" s="43" t="s">
        <v>75</v>
      </c>
    </row>
    <row r="266" spans="1:7">
      <c r="A266" s="30"/>
      <c r="B266" s="36"/>
      <c r="C266" s="32"/>
      <c r="D266" s="32" t="s">
        <v>26</v>
      </c>
      <c r="E266" s="32" t="s">
        <v>10</v>
      </c>
      <c r="F266" s="32" t="s">
        <v>8</v>
      </c>
      <c r="G266" s="43" t="s">
        <v>65</v>
      </c>
    </row>
    <row r="267" spans="1:7">
      <c r="A267" s="38"/>
      <c r="B267" s="37"/>
      <c r="C267" s="33" t="s">
        <v>222</v>
      </c>
      <c r="D267" s="33" t="s">
        <v>222</v>
      </c>
      <c r="E267" s="33" t="s">
        <v>222</v>
      </c>
      <c r="F267" s="33" t="s">
        <v>222</v>
      </c>
      <c r="G267" s="33" t="s">
        <v>222</v>
      </c>
    </row>
    <row r="268" spans="1:7">
      <c r="A268" s="6" t="s">
        <v>30</v>
      </c>
      <c r="B268" s="6" t="s">
        <v>29</v>
      </c>
      <c r="C268" s="6">
        <v>1</v>
      </c>
      <c r="D268" s="6">
        <v>2</v>
      </c>
      <c r="E268" s="6">
        <v>3</v>
      </c>
      <c r="F268" s="27">
        <v>4</v>
      </c>
      <c r="G268" s="34" t="s">
        <v>77</v>
      </c>
    </row>
    <row r="269" spans="1:7">
      <c r="A269" s="4">
        <v>1</v>
      </c>
      <c r="B269" s="15" t="s">
        <v>116</v>
      </c>
      <c r="C269" s="12">
        <f>C270+C272+C273+C274+C275+C276+C279+C271+C277+C278</f>
        <v>4205.34</v>
      </c>
      <c r="D269" s="12">
        <f>D270+D272+D273+D274+D275+D276+D279+D271+D277+D278</f>
        <v>1332.6999999999998</v>
      </c>
      <c r="E269" s="12">
        <f>E270+E272+E273+E274+E275+E276+E279+E271+E277+E278</f>
        <v>1229.1599999999999</v>
      </c>
      <c r="F269" s="12">
        <f>F270+F272+F273+F274+F275+F276+F279+F271+F277+F278</f>
        <v>661.43</v>
      </c>
      <c r="G269" s="12">
        <f>G270+G272+G273+G274+G275+G276+G279+G271+G277+G278</f>
        <v>982.05</v>
      </c>
    </row>
    <row r="270" spans="1:7">
      <c r="A270" s="3"/>
      <c r="B270" s="9" t="s">
        <v>51</v>
      </c>
      <c r="C270" s="11">
        <v>835.54</v>
      </c>
      <c r="D270" s="11">
        <v>254.5</v>
      </c>
      <c r="E270" s="11">
        <v>232.76</v>
      </c>
      <c r="F270" s="11">
        <v>194.63</v>
      </c>
      <c r="G270" s="28">
        <v>153.65</v>
      </c>
    </row>
    <row r="271" spans="1:7">
      <c r="A271" s="3"/>
      <c r="B271" s="9" t="s">
        <v>124</v>
      </c>
      <c r="C271" s="11">
        <v>250</v>
      </c>
      <c r="D271" s="11">
        <v>65.099999999999994</v>
      </c>
      <c r="E271" s="11">
        <v>64</v>
      </c>
      <c r="F271" s="11">
        <v>66.5</v>
      </c>
      <c r="G271" s="28">
        <v>54.4</v>
      </c>
    </row>
    <row r="272" spans="1:7">
      <c r="A272" s="3"/>
      <c r="B272" s="9" t="s">
        <v>125</v>
      </c>
      <c r="C272" s="11">
        <v>105.8</v>
      </c>
      <c r="D272" s="11">
        <v>40.700000000000003</v>
      </c>
      <c r="E272" s="11">
        <v>34.200000000000003</v>
      </c>
      <c r="F272" s="11">
        <v>20.9</v>
      </c>
      <c r="G272" s="28">
        <v>10</v>
      </c>
    </row>
    <row r="273" spans="1:7">
      <c r="A273" s="3"/>
      <c r="B273" s="9" t="s">
        <v>126</v>
      </c>
      <c r="C273" s="11">
        <v>2455.5</v>
      </c>
      <c r="D273" s="11">
        <v>784.4</v>
      </c>
      <c r="E273" s="11">
        <v>747.1</v>
      </c>
      <c r="F273" s="11">
        <v>262.5</v>
      </c>
      <c r="G273" s="28">
        <v>661.5</v>
      </c>
    </row>
    <row r="274" spans="1:7">
      <c r="A274" s="3"/>
      <c r="B274" s="9" t="s">
        <v>127</v>
      </c>
      <c r="C274" s="11">
        <v>40</v>
      </c>
      <c r="D274" s="11">
        <v>12</v>
      </c>
      <c r="E274" s="11">
        <v>11</v>
      </c>
      <c r="F274" s="11">
        <v>11</v>
      </c>
      <c r="G274" s="28">
        <v>6</v>
      </c>
    </row>
    <row r="275" spans="1:7">
      <c r="A275" s="3"/>
      <c r="B275" s="9" t="s">
        <v>128</v>
      </c>
      <c r="C275" s="11">
        <v>10</v>
      </c>
      <c r="D275" s="11">
        <v>2</v>
      </c>
      <c r="E275" s="11">
        <v>2</v>
      </c>
      <c r="F275" s="11">
        <v>2</v>
      </c>
      <c r="G275" s="28">
        <v>4</v>
      </c>
    </row>
    <row r="276" spans="1:7">
      <c r="A276" s="3"/>
      <c r="B276" s="9" t="s">
        <v>129</v>
      </c>
      <c r="C276" s="11">
        <v>8</v>
      </c>
      <c r="D276" s="11">
        <v>1.9</v>
      </c>
      <c r="E276" s="11">
        <v>1</v>
      </c>
      <c r="F276" s="11">
        <v>1</v>
      </c>
      <c r="G276" s="28">
        <v>4.0999999999999996</v>
      </c>
    </row>
    <row r="277" spans="1:7">
      <c r="A277" s="3"/>
      <c r="B277" s="9" t="s">
        <v>119</v>
      </c>
      <c r="C277" s="11">
        <v>237</v>
      </c>
      <c r="D277" s="11">
        <v>83.5</v>
      </c>
      <c r="E277" s="11">
        <v>68.5</v>
      </c>
      <c r="F277" s="11">
        <v>47.5</v>
      </c>
      <c r="G277" s="28">
        <v>37.5</v>
      </c>
    </row>
    <row r="278" spans="1:7">
      <c r="A278" s="3"/>
      <c r="B278" s="9" t="s">
        <v>130</v>
      </c>
      <c r="C278" s="11">
        <v>1</v>
      </c>
      <c r="D278" s="11">
        <v>1</v>
      </c>
      <c r="E278" s="11">
        <v>0</v>
      </c>
      <c r="F278" s="11">
        <v>0</v>
      </c>
      <c r="G278" s="28">
        <v>0</v>
      </c>
    </row>
    <row r="279" spans="1:7">
      <c r="A279" s="3"/>
      <c r="B279" s="9" t="s">
        <v>121</v>
      </c>
      <c r="C279" s="11">
        <v>262.5</v>
      </c>
      <c r="D279" s="11">
        <v>87.6</v>
      </c>
      <c r="E279" s="11">
        <v>68.599999999999994</v>
      </c>
      <c r="F279" s="11">
        <v>55.4</v>
      </c>
      <c r="G279" s="28">
        <v>50.9</v>
      </c>
    </row>
    <row r="280" spans="1:7">
      <c r="A280" s="4">
        <v>2</v>
      </c>
      <c r="B280" s="15" t="s">
        <v>131</v>
      </c>
      <c r="C280" s="12">
        <v>3</v>
      </c>
      <c r="D280" s="12">
        <v>2</v>
      </c>
      <c r="E280" s="12">
        <v>1</v>
      </c>
      <c r="F280" s="12">
        <v>0</v>
      </c>
      <c r="G280" s="12">
        <v>0</v>
      </c>
    </row>
    <row r="281" spans="1:7">
      <c r="A281" s="21" t="s">
        <v>26</v>
      </c>
      <c r="B281" s="21" t="s">
        <v>25</v>
      </c>
      <c r="C281" s="22">
        <f>C269+C280</f>
        <v>4208.34</v>
      </c>
      <c r="D281" s="22">
        <f>D269+D280</f>
        <v>1334.6999999999998</v>
      </c>
      <c r="E281" s="22">
        <f>E269+E280</f>
        <v>1230.1599999999999</v>
      </c>
      <c r="F281" s="22">
        <f>F269+F280</f>
        <v>661.43</v>
      </c>
      <c r="G281" s="22">
        <f>G269+G280</f>
        <v>982.05</v>
      </c>
    </row>
    <row r="282" spans="1:7">
      <c r="A282" s="4">
        <v>1</v>
      </c>
      <c r="B282" s="15" t="s">
        <v>20</v>
      </c>
      <c r="C282" s="12">
        <f>C283+C284+C285</f>
        <v>4208.34</v>
      </c>
      <c r="D282" s="12">
        <f>D283+D284+D285</f>
        <v>1334.7</v>
      </c>
      <c r="E282" s="12">
        <f>E283+E284+E285</f>
        <v>1230.1600000000001</v>
      </c>
      <c r="F282" s="12">
        <f>F283+F284+F285</f>
        <v>661.43000000000006</v>
      </c>
      <c r="G282" s="12">
        <f>G283+G284+G285</f>
        <v>982.05</v>
      </c>
    </row>
    <row r="283" spans="1:7">
      <c r="A283" s="3"/>
      <c r="B283" s="10" t="s">
        <v>34</v>
      </c>
      <c r="C283" s="13">
        <v>281.04000000000002</v>
      </c>
      <c r="D283" s="13">
        <v>82.89</v>
      </c>
      <c r="E283" s="13">
        <v>74.39</v>
      </c>
      <c r="F283" s="13">
        <v>51.7</v>
      </c>
      <c r="G283" s="28">
        <v>72.06</v>
      </c>
    </row>
    <row r="284" spans="1:7">
      <c r="A284" s="3"/>
      <c r="B284" s="10" t="s">
        <v>35</v>
      </c>
      <c r="C284" s="13">
        <v>3861.3</v>
      </c>
      <c r="D284" s="13">
        <v>1235.31</v>
      </c>
      <c r="E284" s="13">
        <v>1139.27</v>
      </c>
      <c r="F284" s="13">
        <v>593.73</v>
      </c>
      <c r="G284" s="28">
        <v>892.99</v>
      </c>
    </row>
    <row r="285" spans="1:7">
      <c r="A285" s="3"/>
      <c r="B285" s="10" t="s">
        <v>36</v>
      </c>
      <c r="C285" s="13">
        <v>66</v>
      </c>
      <c r="D285" s="13">
        <v>16.5</v>
      </c>
      <c r="E285" s="13">
        <v>16.5</v>
      </c>
      <c r="F285" s="13">
        <v>16</v>
      </c>
      <c r="G285" s="28">
        <v>17</v>
      </c>
    </row>
    <row r="286" spans="1:7">
      <c r="A286" s="3"/>
      <c r="B286" s="49" t="s">
        <v>87</v>
      </c>
      <c r="C286" s="50">
        <v>1853</v>
      </c>
      <c r="D286" s="50">
        <v>608</v>
      </c>
      <c r="E286" s="50">
        <v>585</v>
      </c>
      <c r="F286" s="50">
        <v>180</v>
      </c>
      <c r="G286" s="46">
        <v>480</v>
      </c>
    </row>
    <row r="287" spans="1:7">
      <c r="A287" s="3"/>
      <c r="B287" s="49" t="s">
        <v>132</v>
      </c>
      <c r="C287" s="50">
        <v>265.2</v>
      </c>
      <c r="D287" s="50">
        <v>96.8</v>
      </c>
      <c r="E287" s="50">
        <v>71.3</v>
      </c>
      <c r="F287" s="50">
        <v>53.3</v>
      </c>
      <c r="G287" s="46">
        <v>43.8</v>
      </c>
    </row>
    <row r="288" spans="1:7">
      <c r="A288" s="3"/>
      <c r="B288" s="49" t="s">
        <v>89</v>
      </c>
      <c r="C288" s="50">
        <v>2000.14</v>
      </c>
      <c r="D288" s="50">
        <v>600.9</v>
      </c>
      <c r="E288" s="50">
        <v>546.86</v>
      </c>
      <c r="F288" s="50">
        <v>418.13</v>
      </c>
      <c r="G288" s="46">
        <v>434.25</v>
      </c>
    </row>
    <row r="289" spans="1:7">
      <c r="A289" s="3"/>
      <c r="B289" s="49" t="s">
        <v>90</v>
      </c>
      <c r="C289" s="50">
        <v>90</v>
      </c>
      <c r="D289" s="50">
        <v>29</v>
      </c>
      <c r="E289" s="50">
        <v>27</v>
      </c>
      <c r="F289" s="50">
        <v>10</v>
      </c>
      <c r="G289" s="46">
        <v>24</v>
      </c>
    </row>
    <row r="290" spans="1:7">
      <c r="A290" s="21" t="s">
        <v>10</v>
      </c>
      <c r="B290" s="21" t="s">
        <v>9</v>
      </c>
      <c r="C290" s="22">
        <f>C282</f>
        <v>4208.34</v>
      </c>
      <c r="D290" s="22">
        <f>D282</f>
        <v>1334.7</v>
      </c>
      <c r="E290" s="22">
        <f>E282</f>
        <v>1230.1600000000001</v>
      </c>
      <c r="F290" s="22">
        <f>F282</f>
        <v>661.43000000000006</v>
      </c>
      <c r="G290" s="22">
        <f>G282</f>
        <v>982.05</v>
      </c>
    </row>
    <row r="291" spans="1:7">
      <c r="A291" s="4" t="s">
        <v>8</v>
      </c>
      <c r="B291" s="4" t="s">
        <v>7</v>
      </c>
      <c r="C291" s="14">
        <f>C281-C290</f>
        <v>0</v>
      </c>
      <c r="D291" s="14">
        <f>D281-D290</f>
        <v>0</v>
      </c>
      <c r="E291" s="14">
        <f>E281-E290</f>
        <v>0</v>
      </c>
      <c r="F291" s="14">
        <f>F281-F290</f>
        <v>0</v>
      </c>
      <c r="G291" s="14">
        <f>G281-G290</f>
        <v>0</v>
      </c>
    </row>
    <row r="292" spans="1:7">
      <c r="A292" s="21" t="s">
        <v>65</v>
      </c>
      <c r="B292" s="21" t="s">
        <v>64</v>
      </c>
      <c r="C292" s="22">
        <f>C293+C294+C295</f>
        <v>4208.34</v>
      </c>
      <c r="D292" s="22">
        <f>D293+D294+D295</f>
        <v>1334.7</v>
      </c>
      <c r="E292" s="22">
        <f>E293+E294+E295</f>
        <v>1230.1600000000001</v>
      </c>
      <c r="F292" s="22">
        <f>F293+F294+F295</f>
        <v>661.43000000000006</v>
      </c>
      <c r="G292" s="22">
        <f>G293+G294+G295</f>
        <v>982.05</v>
      </c>
    </row>
    <row r="293" spans="1:7">
      <c r="A293" s="3">
        <v>1</v>
      </c>
      <c r="B293" s="2" t="s">
        <v>6</v>
      </c>
      <c r="C293" s="14">
        <f t="shared" ref="C293:G295" si="2">C283</f>
        <v>281.04000000000002</v>
      </c>
      <c r="D293" s="14">
        <f t="shared" si="2"/>
        <v>82.89</v>
      </c>
      <c r="E293" s="14">
        <f t="shared" si="2"/>
        <v>74.39</v>
      </c>
      <c r="F293" s="14">
        <f t="shared" si="2"/>
        <v>51.7</v>
      </c>
      <c r="G293" s="14">
        <f t="shared" si="2"/>
        <v>72.06</v>
      </c>
    </row>
    <row r="294" spans="1:7">
      <c r="A294" s="3">
        <v>2</v>
      </c>
      <c r="B294" s="2" t="s">
        <v>5</v>
      </c>
      <c r="C294" s="14">
        <f t="shared" si="2"/>
        <v>3861.3</v>
      </c>
      <c r="D294" s="14">
        <f t="shared" si="2"/>
        <v>1235.31</v>
      </c>
      <c r="E294" s="14">
        <f t="shared" si="2"/>
        <v>1139.27</v>
      </c>
      <c r="F294" s="14">
        <f t="shared" si="2"/>
        <v>593.73</v>
      </c>
      <c r="G294" s="14">
        <f t="shared" si="2"/>
        <v>892.99</v>
      </c>
    </row>
    <row r="295" spans="1:7">
      <c r="A295" s="3">
        <v>3</v>
      </c>
      <c r="B295" s="1" t="s">
        <v>1</v>
      </c>
      <c r="C295" s="14">
        <f t="shared" si="2"/>
        <v>66</v>
      </c>
      <c r="D295" s="14">
        <f t="shared" si="2"/>
        <v>16.5</v>
      </c>
      <c r="E295" s="14">
        <f t="shared" si="2"/>
        <v>16.5</v>
      </c>
      <c r="F295" s="14">
        <f t="shared" si="2"/>
        <v>16</v>
      </c>
      <c r="G295" s="14">
        <f t="shared" si="2"/>
        <v>17</v>
      </c>
    </row>
    <row r="297" spans="1:7">
      <c r="B297" s="20" t="s">
        <v>239</v>
      </c>
    </row>
    <row r="299" spans="1:7">
      <c r="A299" s="8" t="s">
        <v>33</v>
      </c>
      <c r="B299" s="35" t="s">
        <v>32</v>
      </c>
      <c r="C299" s="31" t="s">
        <v>66</v>
      </c>
      <c r="D299" s="31" t="s">
        <v>66</v>
      </c>
      <c r="E299" s="31" t="s">
        <v>66</v>
      </c>
      <c r="F299" s="31" t="s">
        <v>66</v>
      </c>
      <c r="G299" s="42" t="s">
        <v>66</v>
      </c>
    </row>
    <row r="300" spans="1:7">
      <c r="A300" s="30" t="s">
        <v>31</v>
      </c>
      <c r="B300" s="36"/>
      <c r="C300" s="32" t="s">
        <v>70</v>
      </c>
      <c r="D300" s="32" t="s">
        <v>75</v>
      </c>
      <c r="E300" s="32" t="s">
        <v>75</v>
      </c>
      <c r="F300" s="32" t="s">
        <v>75</v>
      </c>
      <c r="G300" s="43" t="s">
        <v>75</v>
      </c>
    </row>
    <row r="301" spans="1:7">
      <c r="A301" s="30"/>
      <c r="B301" s="36"/>
      <c r="C301" s="32"/>
      <c r="D301" s="32" t="s">
        <v>26</v>
      </c>
      <c r="E301" s="32" t="s">
        <v>10</v>
      </c>
      <c r="F301" s="32" t="s">
        <v>8</v>
      </c>
      <c r="G301" s="43" t="s">
        <v>65</v>
      </c>
    </row>
    <row r="302" spans="1:7">
      <c r="A302" s="38"/>
      <c r="B302" s="37"/>
      <c r="C302" s="33" t="s">
        <v>222</v>
      </c>
      <c r="D302" s="33" t="s">
        <v>222</v>
      </c>
      <c r="E302" s="33" t="s">
        <v>222</v>
      </c>
      <c r="F302" s="33" t="s">
        <v>222</v>
      </c>
      <c r="G302" s="33" t="s">
        <v>222</v>
      </c>
    </row>
    <row r="303" spans="1:7">
      <c r="A303" s="6" t="s">
        <v>30</v>
      </c>
      <c r="B303" s="6" t="s">
        <v>29</v>
      </c>
      <c r="C303" s="6">
        <v>1</v>
      </c>
      <c r="D303" s="6">
        <v>2</v>
      </c>
      <c r="E303" s="6">
        <v>3</v>
      </c>
      <c r="F303" s="27">
        <v>4</v>
      </c>
      <c r="G303" s="34" t="s">
        <v>77</v>
      </c>
    </row>
    <row r="304" spans="1:7">
      <c r="A304" s="4">
        <v>1</v>
      </c>
      <c r="B304" s="15" t="s">
        <v>116</v>
      </c>
      <c r="C304" s="12">
        <f>C305+C306</f>
        <v>1678.01</v>
      </c>
      <c r="D304" s="12">
        <f>D305+D306</f>
        <v>1678.01</v>
      </c>
      <c r="E304" s="12">
        <f>E305+E306</f>
        <v>0</v>
      </c>
      <c r="F304" s="12">
        <f>F305+F306</f>
        <v>0</v>
      </c>
      <c r="G304" s="12">
        <f>G305+G306</f>
        <v>0</v>
      </c>
    </row>
    <row r="305" spans="1:7">
      <c r="A305" s="3"/>
      <c r="B305" s="9" t="s">
        <v>133</v>
      </c>
      <c r="C305" s="11">
        <v>273.07</v>
      </c>
      <c r="D305" s="11">
        <v>273.07</v>
      </c>
      <c r="E305" s="11">
        <v>0</v>
      </c>
      <c r="F305" s="11">
        <v>0</v>
      </c>
      <c r="G305" s="28">
        <v>0</v>
      </c>
    </row>
    <row r="306" spans="1:7">
      <c r="A306" s="3"/>
      <c r="B306" s="9" t="s">
        <v>134</v>
      </c>
      <c r="C306" s="11">
        <v>1404.94</v>
      </c>
      <c r="D306" s="11">
        <v>1404.94</v>
      </c>
      <c r="E306" s="11">
        <v>0</v>
      </c>
      <c r="F306" s="11">
        <v>0</v>
      </c>
      <c r="G306" s="28">
        <v>0</v>
      </c>
    </row>
    <row r="307" spans="1:7">
      <c r="A307" s="21" t="s">
        <v>26</v>
      </c>
      <c r="B307" s="21" t="s">
        <v>25</v>
      </c>
      <c r="C307" s="22">
        <f>C304</f>
        <v>1678.01</v>
      </c>
      <c r="D307" s="22">
        <f>D304</f>
        <v>1678.01</v>
      </c>
      <c r="E307" s="22">
        <f>E304</f>
        <v>0</v>
      </c>
      <c r="F307" s="22">
        <f>F304</f>
        <v>0</v>
      </c>
      <c r="G307" s="22">
        <f>G304</f>
        <v>0</v>
      </c>
    </row>
    <row r="308" spans="1:7">
      <c r="A308" s="4">
        <v>1</v>
      </c>
      <c r="B308" s="15" t="s">
        <v>67</v>
      </c>
      <c r="C308" s="12">
        <f>C309</f>
        <v>431.91</v>
      </c>
      <c r="D308" s="12">
        <f>D309</f>
        <v>431.91</v>
      </c>
      <c r="E308" s="12">
        <f>E309</f>
        <v>0</v>
      </c>
      <c r="F308" s="12">
        <f>F309</f>
        <v>0</v>
      </c>
      <c r="G308" s="12">
        <f>G309</f>
        <v>0</v>
      </c>
    </row>
    <row r="309" spans="1:7">
      <c r="A309" s="3"/>
      <c r="B309" s="10" t="s">
        <v>136</v>
      </c>
      <c r="C309" s="13">
        <v>431.91</v>
      </c>
      <c r="D309" s="13">
        <v>431.91</v>
      </c>
      <c r="E309" s="13">
        <v>0</v>
      </c>
      <c r="F309" s="13">
        <v>0</v>
      </c>
      <c r="G309" s="28">
        <v>0</v>
      </c>
    </row>
    <row r="310" spans="1:7">
      <c r="A310" s="3"/>
      <c r="B310" s="49" t="s">
        <v>135</v>
      </c>
      <c r="C310" s="50">
        <v>431.91</v>
      </c>
      <c r="D310" s="50">
        <v>431.91</v>
      </c>
      <c r="E310" s="50">
        <v>0</v>
      </c>
      <c r="F310" s="50">
        <v>0</v>
      </c>
      <c r="G310" s="46">
        <v>0</v>
      </c>
    </row>
    <row r="311" spans="1:7" s="20" customFormat="1">
      <c r="A311" s="4">
        <v>2</v>
      </c>
      <c r="B311" s="24" t="s">
        <v>17</v>
      </c>
      <c r="C311" s="100">
        <f>C312</f>
        <v>223.03</v>
      </c>
      <c r="D311" s="100">
        <f>D312</f>
        <v>223.03</v>
      </c>
      <c r="E311" s="100">
        <f>E312</f>
        <v>0</v>
      </c>
      <c r="F311" s="100">
        <f>F312</f>
        <v>0</v>
      </c>
      <c r="G311" s="100">
        <f>G312</f>
        <v>0</v>
      </c>
    </row>
    <row r="312" spans="1:7">
      <c r="A312" s="3"/>
      <c r="B312" s="51" t="s">
        <v>240</v>
      </c>
      <c r="C312" s="26">
        <v>223.03</v>
      </c>
      <c r="D312" s="26">
        <v>223.03</v>
      </c>
      <c r="E312" s="26">
        <v>0</v>
      </c>
      <c r="F312" s="26">
        <v>0</v>
      </c>
      <c r="G312" s="28">
        <v>0</v>
      </c>
    </row>
    <row r="313" spans="1:7">
      <c r="A313" s="3"/>
      <c r="B313" s="49" t="s">
        <v>99</v>
      </c>
      <c r="C313" s="50">
        <v>223.03</v>
      </c>
      <c r="D313" s="50">
        <v>223.03</v>
      </c>
      <c r="E313" s="50">
        <v>0</v>
      </c>
      <c r="F313" s="50">
        <v>0</v>
      </c>
      <c r="G313" s="46">
        <v>0</v>
      </c>
    </row>
    <row r="314" spans="1:7">
      <c r="A314" s="4">
        <v>3</v>
      </c>
      <c r="B314" s="24" t="s">
        <v>16</v>
      </c>
      <c r="C314" s="12">
        <f>C315+C316</f>
        <v>1023.0699999999999</v>
      </c>
      <c r="D314" s="12">
        <f>D315+D316</f>
        <v>1023.0699999999999</v>
      </c>
      <c r="E314" s="12">
        <f>E315+E316</f>
        <v>0</v>
      </c>
      <c r="F314" s="12">
        <f>F315+F316</f>
        <v>0</v>
      </c>
      <c r="G314" s="12">
        <f>G315+G316</f>
        <v>0</v>
      </c>
    </row>
    <row r="315" spans="1:7">
      <c r="A315" s="3"/>
      <c r="B315" s="51" t="s">
        <v>137</v>
      </c>
      <c r="C315" s="26">
        <v>750</v>
      </c>
      <c r="D315" s="26">
        <v>750</v>
      </c>
      <c r="E315" s="26">
        <v>0</v>
      </c>
      <c r="F315" s="26">
        <v>0</v>
      </c>
      <c r="G315" s="28">
        <v>0</v>
      </c>
    </row>
    <row r="316" spans="1:7">
      <c r="A316" s="3"/>
      <c r="B316" s="51" t="s">
        <v>74</v>
      </c>
      <c r="C316" s="26">
        <v>273.07</v>
      </c>
      <c r="D316" s="26">
        <v>273.07</v>
      </c>
      <c r="E316" s="26">
        <v>0</v>
      </c>
      <c r="F316" s="26">
        <v>0</v>
      </c>
      <c r="G316" s="28">
        <v>0</v>
      </c>
    </row>
    <row r="317" spans="1:7">
      <c r="A317" s="3"/>
      <c r="B317" s="49" t="s">
        <v>138</v>
      </c>
      <c r="C317" s="50">
        <v>273.07</v>
      </c>
      <c r="D317" s="50">
        <v>273.07</v>
      </c>
      <c r="E317" s="50">
        <v>0</v>
      </c>
      <c r="F317" s="50">
        <v>0</v>
      </c>
      <c r="G317" s="46">
        <v>0</v>
      </c>
    </row>
    <row r="318" spans="1:7">
      <c r="A318" s="3"/>
      <c r="B318" s="49" t="s">
        <v>139</v>
      </c>
      <c r="C318" s="50">
        <v>450</v>
      </c>
      <c r="D318" s="50">
        <v>450</v>
      </c>
      <c r="E318" s="50">
        <v>0</v>
      </c>
      <c r="F318" s="50">
        <v>0</v>
      </c>
      <c r="G318" s="46">
        <v>0</v>
      </c>
    </row>
    <row r="319" spans="1:7">
      <c r="A319" s="3"/>
      <c r="B319" s="49" t="s">
        <v>140</v>
      </c>
      <c r="C319" s="50">
        <v>300</v>
      </c>
      <c r="D319" s="50">
        <v>300</v>
      </c>
      <c r="E319" s="50">
        <v>0</v>
      </c>
      <c r="F319" s="50">
        <v>0</v>
      </c>
      <c r="G319" s="46">
        <v>0</v>
      </c>
    </row>
    <row r="320" spans="1:7">
      <c r="A320" s="21" t="s">
        <v>10</v>
      </c>
      <c r="B320" s="21" t="s">
        <v>9</v>
      </c>
      <c r="C320" s="22">
        <f>C308+C314+C311</f>
        <v>1678.01</v>
      </c>
      <c r="D320" s="22">
        <f>D308+D314+D311</f>
        <v>1678.01</v>
      </c>
      <c r="E320" s="22">
        <f>E308+E314+E311</f>
        <v>0</v>
      </c>
      <c r="F320" s="22">
        <f>F308+F314+F311</f>
        <v>0</v>
      </c>
      <c r="G320" s="22">
        <f>G308+G314+G311</f>
        <v>0</v>
      </c>
    </row>
    <row r="321" spans="1:7">
      <c r="A321" s="4" t="s">
        <v>8</v>
      </c>
      <c r="B321" s="4" t="s">
        <v>7</v>
      </c>
      <c r="C321" s="14">
        <f>C307-C320</f>
        <v>0</v>
      </c>
      <c r="D321" s="14">
        <f>D307-D320</f>
        <v>0</v>
      </c>
      <c r="E321" s="14">
        <f>E307-E320</f>
        <v>0</v>
      </c>
      <c r="F321" s="14">
        <f>F307-F320</f>
        <v>0</v>
      </c>
      <c r="G321" s="14">
        <f>G307-G320</f>
        <v>0</v>
      </c>
    </row>
    <row r="322" spans="1:7">
      <c r="A322" s="21" t="s">
        <v>65</v>
      </c>
      <c r="B322" s="21" t="s">
        <v>64</v>
      </c>
      <c r="C322" s="22">
        <f>C323+C326+C324+C325</f>
        <v>1678.01</v>
      </c>
      <c r="D322" s="22">
        <f>D323+D326+D324+D325</f>
        <v>1678.01</v>
      </c>
      <c r="E322" s="22">
        <f>E323+E326+E324+E325</f>
        <v>0</v>
      </c>
      <c r="F322" s="22">
        <f>F323+F326+F324+F325</f>
        <v>0</v>
      </c>
      <c r="G322" s="22">
        <f>G323+G326+G324+G325</f>
        <v>0</v>
      </c>
    </row>
    <row r="323" spans="1:7">
      <c r="A323" s="3">
        <v>1</v>
      </c>
      <c r="B323" s="2" t="s">
        <v>5</v>
      </c>
      <c r="C323" s="14">
        <f t="shared" ref="C323:G324" si="3">C315</f>
        <v>750</v>
      </c>
      <c r="D323" s="14">
        <f t="shared" si="3"/>
        <v>750</v>
      </c>
      <c r="E323" s="14">
        <f t="shared" si="3"/>
        <v>0</v>
      </c>
      <c r="F323" s="14">
        <f t="shared" si="3"/>
        <v>0</v>
      </c>
      <c r="G323" s="14">
        <f t="shared" si="3"/>
        <v>0</v>
      </c>
    </row>
    <row r="324" spans="1:7">
      <c r="A324" s="3">
        <v>2</v>
      </c>
      <c r="B324" s="2" t="s">
        <v>123</v>
      </c>
      <c r="C324" s="14">
        <f t="shared" si="3"/>
        <v>273.07</v>
      </c>
      <c r="D324" s="14">
        <f t="shared" si="3"/>
        <v>273.07</v>
      </c>
      <c r="E324" s="14">
        <f t="shared" si="3"/>
        <v>0</v>
      </c>
      <c r="F324" s="14">
        <f t="shared" si="3"/>
        <v>0</v>
      </c>
      <c r="G324" s="14">
        <f t="shared" si="3"/>
        <v>0</v>
      </c>
    </row>
    <row r="325" spans="1:7">
      <c r="A325" s="3">
        <v>3</v>
      </c>
      <c r="B325" s="99" t="s">
        <v>241</v>
      </c>
      <c r="C325" s="14">
        <f>C312</f>
        <v>223.03</v>
      </c>
      <c r="D325" s="14">
        <f>D312</f>
        <v>223.03</v>
      </c>
      <c r="E325" s="14">
        <f>E312</f>
        <v>0</v>
      </c>
      <c r="F325" s="14">
        <f>F312</f>
        <v>0</v>
      </c>
      <c r="G325" s="14">
        <f>G312</f>
        <v>0</v>
      </c>
    </row>
    <row r="326" spans="1:7">
      <c r="A326" s="3">
        <v>4</v>
      </c>
      <c r="B326" s="1" t="s">
        <v>43</v>
      </c>
      <c r="C326" s="14">
        <f>C310</f>
        <v>431.91</v>
      </c>
      <c r="D326" s="14">
        <f>D310</f>
        <v>431.91</v>
      </c>
      <c r="E326" s="14">
        <f>E310</f>
        <v>0</v>
      </c>
      <c r="F326" s="14">
        <f>F310</f>
        <v>0</v>
      </c>
      <c r="G326" s="14">
        <f>G310</f>
        <v>0</v>
      </c>
    </row>
    <row r="328" spans="1:7">
      <c r="B328" s="20" t="s">
        <v>242</v>
      </c>
    </row>
    <row r="330" spans="1:7">
      <c r="A330" s="8" t="s">
        <v>33</v>
      </c>
      <c r="B330" s="35" t="s">
        <v>32</v>
      </c>
      <c r="C330" s="31" t="s">
        <v>66</v>
      </c>
      <c r="D330" s="31" t="s">
        <v>66</v>
      </c>
      <c r="E330" s="31" t="s">
        <v>66</v>
      </c>
      <c r="F330" s="31" t="s">
        <v>66</v>
      </c>
      <c r="G330" s="42" t="s">
        <v>66</v>
      </c>
    </row>
    <row r="331" spans="1:7">
      <c r="A331" s="30" t="s">
        <v>31</v>
      </c>
      <c r="B331" s="36"/>
      <c r="C331" s="32" t="s">
        <v>70</v>
      </c>
      <c r="D331" s="32" t="s">
        <v>75</v>
      </c>
      <c r="E331" s="32" t="s">
        <v>75</v>
      </c>
      <c r="F331" s="32" t="s">
        <v>75</v>
      </c>
      <c r="G331" s="43" t="s">
        <v>75</v>
      </c>
    </row>
    <row r="332" spans="1:7">
      <c r="A332" s="30"/>
      <c r="B332" s="36"/>
      <c r="C332" s="32"/>
      <c r="D332" s="32" t="s">
        <v>26</v>
      </c>
      <c r="E332" s="32" t="s">
        <v>10</v>
      </c>
      <c r="F332" s="32" t="s">
        <v>8</v>
      </c>
      <c r="G332" s="43" t="s">
        <v>65</v>
      </c>
    </row>
    <row r="333" spans="1:7">
      <c r="A333" s="38"/>
      <c r="B333" s="37"/>
      <c r="C333" s="33" t="s">
        <v>222</v>
      </c>
      <c r="D333" s="33" t="s">
        <v>222</v>
      </c>
      <c r="E333" s="33" t="s">
        <v>222</v>
      </c>
      <c r="F333" s="33" t="s">
        <v>222</v>
      </c>
      <c r="G333" s="33" t="s">
        <v>222</v>
      </c>
    </row>
    <row r="334" spans="1:7">
      <c r="A334" s="6" t="s">
        <v>30</v>
      </c>
      <c r="B334" s="6" t="s">
        <v>29</v>
      </c>
      <c r="C334" s="6">
        <v>1</v>
      </c>
      <c r="D334" s="6">
        <v>2</v>
      </c>
      <c r="E334" s="6">
        <v>3</v>
      </c>
      <c r="F334" s="27">
        <v>4</v>
      </c>
      <c r="G334" s="34" t="s">
        <v>77</v>
      </c>
    </row>
    <row r="335" spans="1:7">
      <c r="A335" s="4">
        <v>1</v>
      </c>
      <c r="B335" s="15" t="s">
        <v>141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</row>
    <row r="336" spans="1:7">
      <c r="A336" s="21" t="s">
        <v>26</v>
      </c>
      <c r="B336" s="21" t="s">
        <v>25</v>
      </c>
      <c r="C336" s="22">
        <f>C335</f>
        <v>0</v>
      </c>
      <c r="D336" s="22">
        <f>D335</f>
        <v>0</v>
      </c>
      <c r="E336" s="22">
        <f>E335</f>
        <v>0</v>
      </c>
      <c r="F336" s="22">
        <f>F335</f>
        <v>0</v>
      </c>
      <c r="G336" s="22">
        <f>G335</f>
        <v>0</v>
      </c>
    </row>
    <row r="337" spans="1:7">
      <c r="A337" s="4">
        <v>1</v>
      </c>
      <c r="B337" s="15" t="s">
        <v>11</v>
      </c>
      <c r="C337" s="12">
        <f>C338</f>
        <v>0</v>
      </c>
      <c r="D337" s="12">
        <f>D338</f>
        <v>0</v>
      </c>
      <c r="E337" s="12">
        <f>E338</f>
        <v>0</v>
      </c>
      <c r="F337" s="12">
        <f>F338</f>
        <v>0</v>
      </c>
      <c r="G337" s="12">
        <f>G338</f>
        <v>0</v>
      </c>
    </row>
    <row r="338" spans="1:7">
      <c r="A338" s="3"/>
      <c r="B338" s="10" t="s">
        <v>74</v>
      </c>
      <c r="C338" s="13">
        <v>0</v>
      </c>
      <c r="D338" s="13">
        <v>0</v>
      </c>
      <c r="E338" s="13">
        <v>0</v>
      </c>
      <c r="F338" s="13">
        <v>0</v>
      </c>
      <c r="G338" s="28">
        <v>0</v>
      </c>
    </row>
    <row r="339" spans="1:7">
      <c r="A339" s="3"/>
      <c r="B339" s="49" t="s">
        <v>113</v>
      </c>
      <c r="C339" s="50">
        <v>0</v>
      </c>
      <c r="D339" s="50">
        <v>0</v>
      </c>
      <c r="E339" s="50">
        <v>0</v>
      </c>
      <c r="F339" s="50">
        <v>0</v>
      </c>
      <c r="G339" s="46">
        <v>0</v>
      </c>
    </row>
    <row r="340" spans="1:7">
      <c r="A340" s="4">
        <v>2</v>
      </c>
      <c r="B340" s="24" t="s">
        <v>16</v>
      </c>
      <c r="C340" s="12">
        <f>C341</f>
        <v>0</v>
      </c>
      <c r="D340" s="12">
        <f>D341</f>
        <v>0</v>
      </c>
      <c r="E340" s="12">
        <f>E341</f>
        <v>0</v>
      </c>
      <c r="F340" s="12">
        <f>F341</f>
        <v>0</v>
      </c>
      <c r="G340" s="12">
        <f>G341</f>
        <v>0</v>
      </c>
    </row>
    <row r="341" spans="1:7">
      <c r="A341" s="3"/>
      <c r="B341" s="51" t="s">
        <v>74</v>
      </c>
      <c r="C341" s="26">
        <v>0</v>
      </c>
      <c r="D341" s="26">
        <v>0</v>
      </c>
      <c r="E341" s="26">
        <v>0</v>
      </c>
      <c r="F341" s="26">
        <v>0</v>
      </c>
      <c r="G341" s="28">
        <v>0</v>
      </c>
    </row>
    <row r="342" spans="1:7">
      <c r="A342" s="3"/>
      <c r="B342" s="49" t="s">
        <v>140</v>
      </c>
      <c r="C342" s="50">
        <v>0</v>
      </c>
      <c r="D342" s="50">
        <v>0</v>
      </c>
      <c r="E342" s="50">
        <v>0</v>
      </c>
      <c r="F342" s="50">
        <v>0</v>
      </c>
      <c r="G342" s="46">
        <v>0</v>
      </c>
    </row>
    <row r="343" spans="1:7">
      <c r="A343" s="21" t="s">
        <v>10</v>
      </c>
      <c r="B343" s="21" t="s">
        <v>9</v>
      </c>
      <c r="C343" s="22">
        <f>C337+C340</f>
        <v>0</v>
      </c>
      <c r="D343" s="22">
        <f>D337+D340</f>
        <v>0</v>
      </c>
      <c r="E343" s="22">
        <f>E337+E340</f>
        <v>0</v>
      </c>
      <c r="F343" s="22">
        <f>F337+F340</f>
        <v>0</v>
      </c>
      <c r="G343" s="22">
        <f>G337+G340</f>
        <v>0</v>
      </c>
    </row>
    <row r="344" spans="1:7">
      <c r="A344" s="4" t="s">
        <v>8</v>
      </c>
      <c r="B344" s="4" t="s">
        <v>7</v>
      </c>
      <c r="C344" s="14">
        <f>C336-C343</f>
        <v>0</v>
      </c>
      <c r="D344" s="14">
        <f>D336-D343</f>
        <v>0</v>
      </c>
      <c r="E344" s="14">
        <f>E336-E343</f>
        <v>0</v>
      </c>
      <c r="F344" s="14">
        <f>F336-F343</f>
        <v>0</v>
      </c>
      <c r="G344" s="14">
        <f>G336-G343</f>
        <v>0</v>
      </c>
    </row>
    <row r="345" spans="1:7">
      <c r="A345" s="21" t="s">
        <v>65</v>
      </c>
      <c r="B345" s="21" t="s">
        <v>64</v>
      </c>
      <c r="C345" s="22">
        <f>C346</f>
        <v>0</v>
      </c>
      <c r="D345" s="22">
        <f>D346</f>
        <v>0</v>
      </c>
      <c r="E345" s="22">
        <f>E346</f>
        <v>0</v>
      </c>
      <c r="F345" s="22">
        <f>F346</f>
        <v>0</v>
      </c>
      <c r="G345" s="22">
        <f>G346</f>
        <v>0</v>
      </c>
    </row>
    <row r="346" spans="1:7">
      <c r="A346" s="3">
        <v>1</v>
      </c>
      <c r="B346" s="2" t="s">
        <v>123</v>
      </c>
      <c r="C346" s="14">
        <f>C338+C341</f>
        <v>0</v>
      </c>
      <c r="D346" s="14">
        <f>D338+D341</f>
        <v>0</v>
      </c>
      <c r="E346" s="14">
        <f>E338+E341</f>
        <v>0</v>
      </c>
      <c r="F346" s="14">
        <f>F338+F341</f>
        <v>0</v>
      </c>
      <c r="G346" s="14">
        <f>G338+G341</f>
        <v>0</v>
      </c>
    </row>
    <row r="350" spans="1:7">
      <c r="C350" s="89"/>
    </row>
    <row r="351" spans="1:7">
      <c r="C351" s="89"/>
    </row>
    <row r="352" spans="1:7">
      <c r="C352" s="89"/>
    </row>
    <row r="353" spans="3:3">
      <c r="C353" s="89"/>
    </row>
    <row r="354" spans="3:3">
      <c r="C354" s="89"/>
    </row>
    <row r="355" spans="3:3">
      <c r="C355" s="89"/>
    </row>
    <row r="356" spans="3:3">
      <c r="C356" s="89"/>
    </row>
    <row r="357" spans="3:3">
      <c r="C357" s="89"/>
    </row>
    <row r="358" spans="3:3">
      <c r="C358" s="89"/>
    </row>
    <row r="359" spans="3:3">
      <c r="C359" s="89"/>
    </row>
    <row r="360" spans="3:3">
      <c r="C360" s="90"/>
    </row>
  </sheetData>
  <phoneticPr fontId="6" type="noConversion"/>
  <pageMargins left="1.1417322834645669" right="0.15748031496062992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J354"/>
  <sheetViews>
    <sheetView workbookViewId="0">
      <selection activeCell="D19" sqref="D19"/>
    </sheetView>
  </sheetViews>
  <sheetFormatPr defaultRowHeight="12.75"/>
  <cols>
    <col min="1" max="1" width="3.85546875" customWidth="1"/>
    <col min="2" max="2" width="54.28515625" customWidth="1"/>
    <col min="3" max="3" width="10" customWidth="1"/>
    <col min="4" max="4" width="11.5703125" customWidth="1"/>
    <col min="5" max="5" width="9.7109375" bestFit="1" customWidth="1"/>
    <col min="6" max="6" width="9.85546875" bestFit="1" customWidth="1"/>
  </cols>
  <sheetData>
    <row r="2" spans="2:9">
      <c r="B2" s="20" t="s">
        <v>246</v>
      </c>
      <c r="C2" s="20"/>
      <c r="D2" s="20"/>
      <c r="E2" s="20"/>
      <c r="F2" s="20"/>
      <c r="G2" s="20"/>
    </row>
    <row r="3" spans="2:9">
      <c r="B3" s="20" t="s">
        <v>247</v>
      </c>
      <c r="C3" s="20"/>
      <c r="D3" s="20"/>
      <c r="E3" s="20"/>
      <c r="F3" s="20"/>
      <c r="G3" s="20"/>
    </row>
    <row r="4" spans="2:9">
      <c r="B4" s="20" t="s">
        <v>249</v>
      </c>
    </row>
    <row r="5" spans="2:9">
      <c r="B5" s="20" t="s">
        <v>248</v>
      </c>
    </row>
    <row r="7" spans="2:9">
      <c r="H7" s="25" t="s">
        <v>69</v>
      </c>
    </row>
    <row r="8" spans="2:9">
      <c r="B8" s="7" t="s">
        <v>32</v>
      </c>
      <c r="C8" s="68"/>
      <c r="D8" s="31" t="s">
        <v>66</v>
      </c>
      <c r="E8" s="31" t="s">
        <v>66</v>
      </c>
      <c r="F8" s="31" t="s">
        <v>66</v>
      </c>
      <c r="G8" s="31" t="s">
        <v>66</v>
      </c>
      <c r="H8" s="31" t="s">
        <v>66</v>
      </c>
      <c r="I8" s="42" t="s">
        <v>66</v>
      </c>
    </row>
    <row r="9" spans="2:9">
      <c r="B9" s="71"/>
      <c r="C9" s="69" t="s">
        <v>208</v>
      </c>
      <c r="D9" s="32" t="s">
        <v>70</v>
      </c>
      <c r="E9" s="32" t="s">
        <v>245</v>
      </c>
      <c r="F9" s="32" t="s">
        <v>75</v>
      </c>
      <c r="G9" s="32" t="s">
        <v>75</v>
      </c>
      <c r="H9" s="32" t="s">
        <v>75</v>
      </c>
      <c r="I9" s="43" t="s">
        <v>75</v>
      </c>
    </row>
    <row r="10" spans="2:9">
      <c r="B10" s="71"/>
      <c r="C10" s="69"/>
      <c r="D10" s="101" t="s">
        <v>250</v>
      </c>
      <c r="E10" s="32"/>
      <c r="F10" s="32" t="s">
        <v>26</v>
      </c>
      <c r="G10" s="32" t="s">
        <v>10</v>
      </c>
      <c r="H10" s="32" t="s">
        <v>8</v>
      </c>
      <c r="I10" s="43" t="s">
        <v>65</v>
      </c>
    </row>
    <row r="11" spans="2:9">
      <c r="B11" s="5"/>
      <c r="C11" s="70"/>
      <c r="D11" s="33" t="s">
        <v>222</v>
      </c>
      <c r="E11" s="33" t="s">
        <v>222</v>
      </c>
      <c r="F11" s="33" t="s">
        <v>222</v>
      </c>
      <c r="G11" s="33" t="s">
        <v>222</v>
      </c>
      <c r="H11" s="33" t="s">
        <v>222</v>
      </c>
      <c r="I11" s="44" t="s">
        <v>222</v>
      </c>
    </row>
    <row r="12" spans="2:9">
      <c r="B12" s="4" t="s">
        <v>30</v>
      </c>
      <c r="C12" s="33" t="s">
        <v>29</v>
      </c>
      <c r="D12" s="33" t="s">
        <v>209</v>
      </c>
      <c r="E12" s="33" t="s">
        <v>210</v>
      </c>
      <c r="F12" s="33" t="s">
        <v>210</v>
      </c>
      <c r="G12" s="33" t="s">
        <v>211</v>
      </c>
      <c r="H12" s="33" t="s">
        <v>212</v>
      </c>
      <c r="I12" s="44" t="s">
        <v>77</v>
      </c>
    </row>
    <row r="13" spans="2:9">
      <c r="B13" s="85" t="s">
        <v>217</v>
      </c>
      <c r="C13" s="86" t="s">
        <v>142</v>
      </c>
      <c r="D13" s="87">
        <f t="shared" ref="D13:I13" si="0">SUM(D14+D30+D31+D32)</f>
        <v>168616.35</v>
      </c>
      <c r="E13" s="87">
        <f t="shared" si="0"/>
        <v>171067.35</v>
      </c>
      <c r="F13" s="87">
        <f t="shared" si="0"/>
        <v>46463.200000000004</v>
      </c>
      <c r="G13" s="87">
        <f t="shared" si="0"/>
        <v>52036.160000000003</v>
      </c>
      <c r="H13" s="87">
        <f t="shared" si="0"/>
        <v>34391.199999999997</v>
      </c>
      <c r="I13" s="87">
        <f t="shared" si="0"/>
        <v>38176.79</v>
      </c>
    </row>
    <row r="14" spans="2:9">
      <c r="B14" s="75" t="s">
        <v>214</v>
      </c>
      <c r="C14" s="76" t="s">
        <v>143</v>
      </c>
      <c r="D14" s="77">
        <f t="shared" ref="D14:I14" si="1">SUM(D15+D29)</f>
        <v>151245.35</v>
      </c>
      <c r="E14" s="77">
        <f t="shared" si="1"/>
        <v>153696.35</v>
      </c>
      <c r="F14" s="77">
        <f t="shared" si="1"/>
        <v>43814.14</v>
      </c>
      <c r="G14" s="77">
        <f t="shared" si="1"/>
        <v>44499.16</v>
      </c>
      <c r="H14" s="77">
        <f t="shared" si="1"/>
        <v>31889.200000000001</v>
      </c>
      <c r="I14" s="77">
        <f t="shared" si="1"/>
        <v>33493.85</v>
      </c>
    </row>
    <row r="15" spans="2:9">
      <c r="B15" s="75" t="s">
        <v>213</v>
      </c>
      <c r="C15" s="76" t="s">
        <v>144</v>
      </c>
      <c r="D15" s="77">
        <f t="shared" ref="D15:I15" si="2">SUM(D16+D18+D21+D22+D23+D28)</f>
        <v>132752</v>
      </c>
      <c r="E15" s="77">
        <f t="shared" si="2"/>
        <v>135203</v>
      </c>
      <c r="F15" s="77">
        <f t="shared" si="2"/>
        <v>37396</v>
      </c>
      <c r="G15" s="77">
        <f t="shared" si="2"/>
        <v>39551</v>
      </c>
      <c r="H15" s="77">
        <f t="shared" si="2"/>
        <v>28776</v>
      </c>
      <c r="I15" s="77">
        <f t="shared" si="2"/>
        <v>29480</v>
      </c>
    </row>
    <row r="16" spans="2:9" ht="24">
      <c r="B16" s="55" t="s">
        <v>145</v>
      </c>
      <c r="C16" s="53" t="s">
        <v>146</v>
      </c>
      <c r="D16" s="54">
        <f t="shared" ref="D16:I16" si="3">SUM(D17)</f>
        <v>418</v>
      </c>
      <c r="E16" s="54">
        <f t="shared" si="3"/>
        <v>418</v>
      </c>
      <c r="F16" s="54">
        <f t="shared" si="3"/>
        <v>130</v>
      </c>
      <c r="G16" s="54">
        <f t="shared" si="3"/>
        <v>97</v>
      </c>
      <c r="H16" s="54">
        <f t="shared" si="3"/>
        <v>96</v>
      </c>
      <c r="I16" s="54">
        <f t="shared" si="3"/>
        <v>95</v>
      </c>
    </row>
    <row r="17" spans="2:9">
      <c r="B17" s="56" t="s">
        <v>147</v>
      </c>
      <c r="C17" s="53" t="s">
        <v>148</v>
      </c>
      <c r="D17" s="57">
        <f t="shared" ref="D17:I17" si="4">C65</f>
        <v>418</v>
      </c>
      <c r="E17" s="57">
        <f t="shared" si="4"/>
        <v>418</v>
      </c>
      <c r="F17" s="57">
        <f t="shared" si="4"/>
        <v>130</v>
      </c>
      <c r="G17" s="57">
        <f t="shared" si="4"/>
        <v>97</v>
      </c>
      <c r="H17" s="57">
        <f t="shared" si="4"/>
        <v>96</v>
      </c>
      <c r="I17" s="57">
        <f t="shared" si="4"/>
        <v>95</v>
      </c>
    </row>
    <row r="18" spans="2:9" ht="24">
      <c r="B18" s="55" t="s">
        <v>149</v>
      </c>
      <c r="C18" s="53" t="s">
        <v>150</v>
      </c>
      <c r="D18" s="57">
        <f t="shared" ref="D18:I18" si="5">SUM(D19:D20)</f>
        <v>45122</v>
      </c>
      <c r="E18" s="57">
        <f t="shared" si="5"/>
        <v>45122</v>
      </c>
      <c r="F18" s="57">
        <f t="shared" si="5"/>
        <v>11629</v>
      </c>
      <c r="G18" s="57">
        <f t="shared" si="5"/>
        <v>12550</v>
      </c>
      <c r="H18" s="57">
        <f t="shared" si="5"/>
        <v>10012</v>
      </c>
      <c r="I18" s="57">
        <f t="shared" si="5"/>
        <v>10931</v>
      </c>
    </row>
    <row r="19" spans="2:9" ht="24">
      <c r="B19" s="58" t="s">
        <v>151</v>
      </c>
      <c r="C19" s="53" t="s">
        <v>152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</row>
    <row r="20" spans="2:9">
      <c r="B20" s="59" t="s">
        <v>153</v>
      </c>
      <c r="C20" s="53" t="s">
        <v>154</v>
      </c>
      <c r="D20" s="57">
        <f t="shared" ref="D20:I20" si="6">C77+C78</f>
        <v>45122</v>
      </c>
      <c r="E20" s="57">
        <f t="shared" si="6"/>
        <v>45122</v>
      </c>
      <c r="F20" s="57">
        <f t="shared" si="6"/>
        <v>11629</v>
      </c>
      <c r="G20" s="57">
        <f t="shared" si="6"/>
        <v>12550</v>
      </c>
      <c r="H20" s="57">
        <f t="shared" si="6"/>
        <v>10012</v>
      </c>
      <c r="I20" s="57">
        <f t="shared" si="6"/>
        <v>10931</v>
      </c>
    </row>
    <row r="21" spans="2:9">
      <c r="B21" s="55" t="s">
        <v>155</v>
      </c>
      <c r="C21" s="53" t="s">
        <v>156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</row>
    <row r="22" spans="2:9">
      <c r="B22" s="52" t="s">
        <v>157</v>
      </c>
      <c r="C22" s="53" t="s">
        <v>158</v>
      </c>
      <c r="D22" s="57">
        <f t="shared" ref="D22:I22" si="7">C67</f>
        <v>17500</v>
      </c>
      <c r="E22" s="57">
        <f t="shared" si="7"/>
        <v>17500</v>
      </c>
      <c r="F22" s="57">
        <f t="shared" si="7"/>
        <v>5900</v>
      </c>
      <c r="G22" s="57">
        <f t="shared" si="7"/>
        <v>5720</v>
      </c>
      <c r="H22" s="57">
        <f t="shared" si="7"/>
        <v>2600</v>
      </c>
      <c r="I22" s="57">
        <f t="shared" si="7"/>
        <v>3280</v>
      </c>
    </row>
    <row r="23" spans="2:9">
      <c r="B23" s="52" t="s">
        <v>159</v>
      </c>
      <c r="C23" s="53" t="s">
        <v>160</v>
      </c>
      <c r="D23" s="60">
        <f t="shared" ref="D23:I23" si="8">SUM(D24:D27)</f>
        <v>69462</v>
      </c>
      <c r="E23" s="60">
        <f t="shared" si="8"/>
        <v>71913</v>
      </c>
      <c r="F23" s="60">
        <f t="shared" si="8"/>
        <v>19647</v>
      </c>
      <c r="G23" s="60">
        <f t="shared" si="8"/>
        <v>21084</v>
      </c>
      <c r="H23" s="60">
        <f t="shared" si="8"/>
        <v>16042</v>
      </c>
      <c r="I23" s="60">
        <f t="shared" si="8"/>
        <v>15140</v>
      </c>
    </row>
    <row r="24" spans="2:9">
      <c r="B24" s="56" t="s">
        <v>28</v>
      </c>
      <c r="C24" s="53" t="s">
        <v>161</v>
      </c>
      <c r="D24" s="74">
        <f t="shared" ref="D24:I24" si="9">C79</f>
        <v>58192</v>
      </c>
      <c r="E24" s="74">
        <f t="shared" si="9"/>
        <v>60643</v>
      </c>
      <c r="F24" s="74">
        <f t="shared" si="9"/>
        <v>16798</v>
      </c>
      <c r="G24" s="74">
        <f t="shared" si="9"/>
        <v>16504</v>
      </c>
      <c r="H24" s="74">
        <f t="shared" si="9"/>
        <v>14414</v>
      </c>
      <c r="I24" s="74">
        <f t="shared" si="9"/>
        <v>12927</v>
      </c>
    </row>
    <row r="25" spans="2:9">
      <c r="B25" s="58" t="s">
        <v>162</v>
      </c>
      <c r="C25" s="53" t="s">
        <v>163</v>
      </c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</row>
    <row r="26" spans="2:9">
      <c r="B26" s="62" t="s">
        <v>164</v>
      </c>
      <c r="C26" s="53" t="s">
        <v>165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</row>
    <row r="27" spans="2:9" ht="24">
      <c r="B27" s="58" t="s">
        <v>166</v>
      </c>
      <c r="C27" s="53" t="s">
        <v>167</v>
      </c>
      <c r="D27" s="57">
        <f t="shared" ref="D27:I28" si="10">C68</f>
        <v>11270</v>
      </c>
      <c r="E27" s="57">
        <f t="shared" si="10"/>
        <v>11270</v>
      </c>
      <c r="F27" s="57">
        <f t="shared" si="10"/>
        <v>2849</v>
      </c>
      <c r="G27" s="57">
        <f t="shared" si="10"/>
        <v>4580</v>
      </c>
      <c r="H27" s="57">
        <f t="shared" si="10"/>
        <v>1628</v>
      </c>
      <c r="I27" s="57">
        <f t="shared" si="10"/>
        <v>2213</v>
      </c>
    </row>
    <row r="28" spans="2:9">
      <c r="B28" s="63" t="s">
        <v>168</v>
      </c>
      <c r="C28" s="53" t="s">
        <v>169</v>
      </c>
      <c r="D28" s="57">
        <f t="shared" si="10"/>
        <v>250</v>
      </c>
      <c r="E28" s="57">
        <f t="shared" si="10"/>
        <v>250</v>
      </c>
      <c r="F28" s="57">
        <f t="shared" si="10"/>
        <v>90</v>
      </c>
      <c r="G28" s="57">
        <f t="shared" si="10"/>
        <v>100</v>
      </c>
      <c r="H28" s="57">
        <f t="shared" si="10"/>
        <v>26</v>
      </c>
      <c r="I28" s="57">
        <f t="shared" si="10"/>
        <v>34</v>
      </c>
    </row>
    <row r="29" spans="2:9">
      <c r="B29" s="75" t="s">
        <v>170</v>
      </c>
      <c r="C29" s="76" t="s">
        <v>171</v>
      </c>
      <c r="D29" s="78">
        <f t="shared" ref="D29:I29" si="11">C70+C71+C72+C73+C74+C75+C218+C263+C298</f>
        <v>18493.349999999999</v>
      </c>
      <c r="E29" s="78">
        <f t="shared" si="11"/>
        <v>18493.349999999999</v>
      </c>
      <c r="F29" s="78">
        <f t="shared" si="11"/>
        <v>6418.14</v>
      </c>
      <c r="G29" s="78">
        <f t="shared" si="11"/>
        <v>4948.16</v>
      </c>
      <c r="H29" s="78">
        <f t="shared" si="11"/>
        <v>3113.2</v>
      </c>
      <c r="I29" s="78">
        <f t="shared" si="11"/>
        <v>4013.8500000000004</v>
      </c>
    </row>
    <row r="30" spans="2:9">
      <c r="B30" s="75" t="s">
        <v>172</v>
      </c>
      <c r="C30" s="76" t="s">
        <v>173</v>
      </c>
      <c r="D30" s="77">
        <f t="shared" ref="D30:I30" si="12">C76+C274</f>
        <v>173</v>
      </c>
      <c r="E30" s="77">
        <f t="shared" si="12"/>
        <v>173</v>
      </c>
      <c r="F30" s="77">
        <f t="shared" si="12"/>
        <v>17.66</v>
      </c>
      <c r="G30" s="77">
        <f t="shared" si="12"/>
        <v>90.9</v>
      </c>
      <c r="H30" s="77">
        <f t="shared" si="12"/>
        <v>19</v>
      </c>
      <c r="I30" s="77">
        <f t="shared" si="12"/>
        <v>45.44</v>
      </c>
    </row>
    <row r="31" spans="2:9">
      <c r="B31" s="75" t="s">
        <v>43</v>
      </c>
      <c r="C31" s="76" t="s">
        <v>174</v>
      </c>
      <c r="D31" s="77">
        <f t="shared" ref="D31:I31" si="13">C329</f>
        <v>0</v>
      </c>
      <c r="E31" s="77">
        <f t="shared" si="13"/>
        <v>0</v>
      </c>
      <c r="F31" s="77">
        <f t="shared" si="13"/>
        <v>0</v>
      </c>
      <c r="G31" s="77">
        <f t="shared" si="13"/>
        <v>0</v>
      </c>
      <c r="H31" s="77">
        <f t="shared" si="13"/>
        <v>0</v>
      </c>
      <c r="I31" s="77">
        <f t="shared" si="13"/>
        <v>0</v>
      </c>
    </row>
    <row r="32" spans="2:9">
      <c r="B32" s="79" t="s">
        <v>175</v>
      </c>
      <c r="C32" s="76" t="s">
        <v>176</v>
      </c>
      <c r="D32" s="77">
        <f t="shared" ref="D32:I32" si="14">SUM(D33:D34)</f>
        <v>17198</v>
      </c>
      <c r="E32" s="77">
        <f t="shared" si="14"/>
        <v>17198</v>
      </c>
      <c r="F32" s="77">
        <f t="shared" si="14"/>
        <v>2631.4</v>
      </c>
      <c r="G32" s="77">
        <f t="shared" si="14"/>
        <v>7446.1</v>
      </c>
      <c r="H32" s="77">
        <f t="shared" si="14"/>
        <v>2483</v>
      </c>
      <c r="I32" s="77">
        <f t="shared" si="14"/>
        <v>4637.5</v>
      </c>
    </row>
    <row r="33" spans="2:10">
      <c r="B33" s="56" t="s">
        <v>177</v>
      </c>
      <c r="C33" s="53" t="s">
        <v>178</v>
      </c>
      <c r="D33" s="54">
        <f t="shared" ref="D33:I33" si="15">C82+C90</f>
        <v>17198</v>
      </c>
      <c r="E33" s="54">
        <f t="shared" si="15"/>
        <v>17198</v>
      </c>
      <c r="F33" s="54">
        <f t="shared" si="15"/>
        <v>2631.4</v>
      </c>
      <c r="G33" s="54">
        <f t="shared" si="15"/>
        <v>7446.1</v>
      </c>
      <c r="H33" s="54">
        <f t="shared" si="15"/>
        <v>2483</v>
      </c>
      <c r="I33" s="54">
        <f t="shared" si="15"/>
        <v>4637.5</v>
      </c>
    </row>
    <row r="34" spans="2:10">
      <c r="B34" s="56" t="s">
        <v>179</v>
      </c>
      <c r="C34" s="53" t="s">
        <v>180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</row>
    <row r="35" spans="2:10">
      <c r="B35" s="85" t="s">
        <v>218</v>
      </c>
      <c r="C35" s="86" t="s">
        <v>181</v>
      </c>
      <c r="D35" s="88">
        <f t="shared" ref="D35:I35" si="16">SUM(D36+D47+D49+D53+D52+D48)</f>
        <v>168616.35</v>
      </c>
      <c r="E35" s="88">
        <f t="shared" si="16"/>
        <v>171067.35</v>
      </c>
      <c r="F35" s="88">
        <f t="shared" si="16"/>
        <v>46463.200000000004</v>
      </c>
      <c r="G35" s="88">
        <f t="shared" si="16"/>
        <v>52036.159999999996</v>
      </c>
      <c r="H35" s="88">
        <f t="shared" si="16"/>
        <v>34391.199999999997</v>
      </c>
      <c r="I35" s="88">
        <f t="shared" si="16"/>
        <v>38176.79</v>
      </c>
    </row>
    <row r="36" spans="2:10">
      <c r="B36" s="81" t="s">
        <v>216</v>
      </c>
      <c r="C36" s="82" t="s">
        <v>182</v>
      </c>
      <c r="D36" s="77">
        <f t="shared" ref="D36:I36" si="17">SUM(D37:D46)</f>
        <v>158866.43</v>
      </c>
      <c r="E36" s="77">
        <f t="shared" si="17"/>
        <v>161317.43</v>
      </c>
      <c r="F36" s="77">
        <f t="shared" si="17"/>
        <v>43800.380000000005</v>
      </c>
      <c r="G36" s="77">
        <f t="shared" si="17"/>
        <v>48260.06</v>
      </c>
      <c r="H36" s="77">
        <f t="shared" si="17"/>
        <v>33171.699999999997</v>
      </c>
      <c r="I36" s="77">
        <f t="shared" si="17"/>
        <v>36085.29</v>
      </c>
    </row>
    <row r="37" spans="2:10">
      <c r="B37" s="66" t="s">
        <v>183</v>
      </c>
      <c r="C37" s="65" t="s">
        <v>184</v>
      </c>
      <c r="D37" s="54">
        <f t="shared" ref="D37:I37" si="18">C197+C251+C287</f>
        <v>80572.539999999994</v>
      </c>
      <c r="E37" s="54">
        <f t="shared" si="18"/>
        <v>84231.039999999994</v>
      </c>
      <c r="F37" s="54">
        <f t="shared" si="18"/>
        <v>22728.54</v>
      </c>
      <c r="G37" s="54">
        <f t="shared" si="18"/>
        <v>22995.01</v>
      </c>
      <c r="H37" s="54">
        <f t="shared" si="18"/>
        <v>20148.829999999998</v>
      </c>
      <c r="I37" s="54">
        <f t="shared" si="18"/>
        <v>18358.66</v>
      </c>
    </row>
    <row r="38" spans="2:10">
      <c r="B38" s="66" t="s">
        <v>185</v>
      </c>
      <c r="C38" s="65" t="s">
        <v>186</v>
      </c>
      <c r="D38" s="54">
        <f t="shared" ref="D38:I38" si="19">C198+C252+C288+C317</f>
        <v>39812.86</v>
      </c>
      <c r="E38" s="54">
        <f t="shared" si="19"/>
        <v>38688.879999999997</v>
      </c>
      <c r="F38" s="54">
        <f t="shared" si="19"/>
        <v>10448.26</v>
      </c>
      <c r="G38" s="54">
        <f t="shared" si="19"/>
        <v>10521.5</v>
      </c>
      <c r="H38" s="54">
        <f t="shared" si="19"/>
        <v>8795.869999999999</v>
      </c>
      <c r="I38" s="54">
        <f t="shared" si="19"/>
        <v>8923.25</v>
      </c>
    </row>
    <row r="39" spans="2:10">
      <c r="B39" s="62" t="s">
        <v>68</v>
      </c>
      <c r="C39" s="65" t="s">
        <v>187</v>
      </c>
      <c r="D39" s="54">
        <f t="shared" ref="D39:I41" si="20">C199</f>
        <v>3210</v>
      </c>
      <c r="E39" s="54">
        <f t="shared" si="20"/>
        <v>3210</v>
      </c>
      <c r="F39" s="54">
        <f t="shared" si="20"/>
        <v>1170</v>
      </c>
      <c r="G39" s="54">
        <f t="shared" si="20"/>
        <v>1200</v>
      </c>
      <c r="H39" s="54">
        <f t="shared" si="20"/>
        <v>830</v>
      </c>
      <c r="I39" s="54">
        <f t="shared" si="20"/>
        <v>10</v>
      </c>
    </row>
    <row r="40" spans="2:10">
      <c r="B40" s="66" t="s">
        <v>188</v>
      </c>
      <c r="C40" s="65" t="s">
        <v>189</v>
      </c>
      <c r="D40" s="54">
        <f t="shared" si="20"/>
        <v>28426</v>
      </c>
      <c r="E40" s="54">
        <f t="shared" si="20"/>
        <v>28426</v>
      </c>
      <c r="F40" s="54">
        <f t="shared" si="20"/>
        <v>8450</v>
      </c>
      <c r="G40" s="54">
        <f t="shared" si="20"/>
        <v>10850</v>
      </c>
      <c r="H40" s="54">
        <f t="shared" si="20"/>
        <v>1700</v>
      </c>
      <c r="I40" s="54">
        <f t="shared" si="20"/>
        <v>7426</v>
      </c>
    </row>
    <row r="41" spans="2:10">
      <c r="B41" s="62" t="s">
        <v>190</v>
      </c>
      <c r="C41" s="65" t="s">
        <v>191</v>
      </c>
      <c r="D41" s="54">
        <f t="shared" si="20"/>
        <v>100</v>
      </c>
      <c r="E41" s="54">
        <f t="shared" si="20"/>
        <v>16.48</v>
      </c>
      <c r="F41" s="54">
        <f t="shared" si="20"/>
        <v>0</v>
      </c>
      <c r="G41" s="54">
        <f t="shared" si="20"/>
        <v>0</v>
      </c>
      <c r="H41" s="54">
        <f t="shared" si="20"/>
        <v>0</v>
      </c>
      <c r="I41" s="54">
        <f t="shared" si="20"/>
        <v>16.48</v>
      </c>
    </row>
    <row r="42" spans="2:10">
      <c r="B42" s="66" t="s">
        <v>192</v>
      </c>
      <c r="C42" s="65" t="s">
        <v>193</v>
      </c>
      <c r="D42" s="54">
        <f t="shared" ref="D42:I42" si="21">C202-C226</f>
        <v>20</v>
      </c>
      <c r="E42" s="54">
        <f t="shared" si="21"/>
        <v>20</v>
      </c>
      <c r="F42" s="54">
        <f t="shared" si="21"/>
        <v>6.5</v>
      </c>
      <c r="G42" s="54">
        <f t="shared" si="21"/>
        <v>6</v>
      </c>
      <c r="H42" s="54">
        <f t="shared" si="21"/>
        <v>5.5</v>
      </c>
      <c r="I42" s="54">
        <f t="shared" si="21"/>
        <v>2</v>
      </c>
    </row>
    <row r="43" spans="2:10">
      <c r="B43" s="10" t="s">
        <v>243</v>
      </c>
      <c r="C43" s="65"/>
      <c r="D43" s="54">
        <f t="shared" ref="D43:I43" si="22">C203+C319</f>
        <v>3300.03</v>
      </c>
      <c r="E43" s="54">
        <f t="shared" si="22"/>
        <v>3300.03</v>
      </c>
      <c r="F43" s="54">
        <f t="shared" si="22"/>
        <v>223.03</v>
      </c>
      <c r="G43" s="54">
        <f t="shared" si="22"/>
        <v>1540</v>
      </c>
      <c r="H43" s="54">
        <f t="shared" si="22"/>
        <v>864</v>
      </c>
      <c r="I43" s="54">
        <f t="shared" si="22"/>
        <v>673</v>
      </c>
    </row>
    <row r="44" spans="2:10">
      <c r="B44" s="56" t="s">
        <v>2</v>
      </c>
      <c r="C44" s="65" t="s">
        <v>194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</row>
    <row r="45" spans="2:10">
      <c r="B45" s="62" t="s">
        <v>1</v>
      </c>
      <c r="C45" s="65" t="s">
        <v>195</v>
      </c>
      <c r="D45" s="54">
        <f t="shared" ref="D45:I45" si="23">C204+C289</f>
        <v>3244</v>
      </c>
      <c r="E45" s="54">
        <f t="shared" si="23"/>
        <v>3244</v>
      </c>
      <c r="F45" s="54">
        <f t="shared" si="23"/>
        <v>749.15</v>
      </c>
      <c r="G45" s="54">
        <f t="shared" si="23"/>
        <v>1065.6500000000001</v>
      </c>
      <c r="H45" s="54">
        <f t="shared" si="23"/>
        <v>821</v>
      </c>
      <c r="I45" s="54">
        <f t="shared" si="23"/>
        <v>608.20000000000005</v>
      </c>
      <c r="J45" s="23"/>
    </row>
    <row r="46" spans="2:10">
      <c r="B46" s="62" t="s">
        <v>0</v>
      </c>
      <c r="C46" s="65" t="s">
        <v>196</v>
      </c>
      <c r="D46" s="54">
        <f t="shared" ref="D46:I46" si="24">C205</f>
        <v>181</v>
      </c>
      <c r="E46" s="54">
        <f t="shared" si="24"/>
        <v>181</v>
      </c>
      <c r="F46" s="54">
        <f t="shared" si="24"/>
        <v>24.9</v>
      </c>
      <c r="G46" s="54">
        <f t="shared" si="24"/>
        <v>81.900000000000006</v>
      </c>
      <c r="H46" s="54">
        <f t="shared" si="24"/>
        <v>6.5</v>
      </c>
      <c r="I46" s="54">
        <f t="shared" si="24"/>
        <v>67.7</v>
      </c>
    </row>
    <row r="47" spans="2:10">
      <c r="B47" s="81" t="s">
        <v>197</v>
      </c>
      <c r="C47" s="82" t="s">
        <v>198</v>
      </c>
      <c r="D47" s="77">
        <f t="shared" ref="D47:I47" si="25">C207+C253+C318</f>
        <v>5497.07</v>
      </c>
      <c r="E47" s="77">
        <f t="shared" si="25"/>
        <v>5497.07</v>
      </c>
      <c r="F47" s="77">
        <f t="shared" si="25"/>
        <v>1572.07</v>
      </c>
      <c r="G47" s="77">
        <f t="shared" si="25"/>
        <v>2730</v>
      </c>
      <c r="H47" s="77">
        <f t="shared" si="25"/>
        <v>986</v>
      </c>
      <c r="I47" s="77">
        <f t="shared" si="25"/>
        <v>209</v>
      </c>
    </row>
    <row r="48" spans="2:10">
      <c r="B48" s="81" t="s">
        <v>230</v>
      </c>
      <c r="C48" s="82"/>
      <c r="D48" s="77">
        <f t="shared" ref="D48:I48" si="26">C208</f>
        <v>100</v>
      </c>
      <c r="E48" s="77">
        <f t="shared" si="26"/>
        <v>100</v>
      </c>
      <c r="F48" s="77">
        <f t="shared" si="26"/>
        <v>100</v>
      </c>
      <c r="G48" s="77">
        <f t="shared" si="26"/>
        <v>0</v>
      </c>
      <c r="H48" s="77">
        <f t="shared" si="26"/>
        <v>0</v>
      </c>
      <c r="I48" s="77">
        <f t="shared" si="26"/>
        <v>0</v>
      </c>
    </row>
    <row r="49" spans="1:9">
      <c r="B49" s="81" t="s">
        <v>199</v>
      </c>
      <c r="C49" s="82" t="s">
        <v>200</v>
      </c>
      <c r="D49" s="77">
        <f t="shared" ref="D49:I49" si="27">SUM(D50:D51)</f>
        <v>4538.91</v>
      </c>
      <c r="E49" s="77">
        <f t="shared" si="27"/>
        <v>4538.91</v>
      </c>
      <c r="F49" s="77">
        <f t="shared" si="27"/>
        <v>1363.31</v>
      </c>
      <c r="G49" s="77">
        <f t="shared" si="27"/>
        <v>1050.5999999999999</v>
      </c>
      <c r="H49" s="77">
        <f t="shared" si="27"/>
        <v>238</v>
      </c>
      <c r="I49" s="77">
        <f t="shared" si="27"/>
        <v>1887</v>
      </c>
    </row>
    <row r="50" spans="1:9">
      <c r="B50" s="56" t="s">
        <v>201</v>
      </c>
      <c r="C50" s="65" t="s">
        <v>202</v>
      </c>
      <c r="D50" s="54"/>
      <c r="E50" s="54"/>
      <c r="F50" s="54"/>
      <c r="G50" s="54"/>
      <c r="H50" s="54"/>
      <c r="I50" s="54"/>
    </row>
    <row r="51" spans="1:9">
      <c r="B51" s="67" t="s">
        <v>203</v>
      </c>
      <c r="C51" s="65" t="s">
        <v>204</v>
      </c>
      <c r="D51" s="54">
        <f t="shared" ref="D51:I51" si="28">C206+C320</f>
        <v>4538.91</v>
      </c>
      <c r="E51" s="54">
        <f t="shared" si="28"/>
        <v>4538.91</v>
      </c>
      <c r="F51" s="54">
        <f t="shared" si="28"/>
        <v>1363.31</v>
      </c>
      <c r="G51" s="54">
        <f t="shared" si="28"/>
        <v>1050.5999999999999</v>
      </c>
      <c r="H51" s="54">
        <f t="shared" si="28"/>
        <v>238</v>
      </c>
      <c r="I51" s="54">
        <f t="shared" si="28"/>
        <v>1887</v>
      </c>
    </row>
    <row r="52" spans="1:9">
      <c r="B52" s="83" t="s">
        <v>215</v>
      </c>
      <c r="C52" s="84">
        <v>38</v>
      </c>
      <c r="D52" s="77">
        <f t="shared" ref="D52:I52" si="29">C209+C254</f>
        <v>-386.06</v>
      </c>
      <c r="E52" s="77">
        <f t="shared" si="29"/>
        <v>-386.06</v>
      </c>
      <c r="F52" s="77">
        <f t="shared" si="29"/>
        <v>-372.56</v>
      </c>
      <c r="G52" s="77">
        <f t="shared" si="29"/>
        <v>-4.5</v>
      </c>
      <c r="H52" s="77">
        <f t="shared" si="29"/>
        <v>-4.5</v>
      </c>
      <c r="I52" s="77">
        <f t="shared" si="29"/>
        <v>-4.5</v>
      </c>
    </row>
    <row r="53" spans="1:9">
      <c r="B53" s="83" t="s">
        <v>205</v>
      </c>
      <c r="C53" s="84">
        <v>39</v>
      </c>
      <c r="D53" s="54"/>
      <c r="E53" s="54"/>
      <c r="F53" s="54"/>
      <c r="G53" s="54"/>
      <c r="H53" s="54"/>
      <c r="I53" s="54"/>
    </row>
    <row r="54" spans="1:9">
      <c r="B54" s="55" t="s">
        <v>206</v>
      </c>
      <c r="C54" s="80">
        <v>40</v>
      </c>
      <c r="D54" s="54">
        <f t="shared" ref="D54:I54" si="30">SUM(D13-D35)</f>
        <v>0</v>
      </c>
      <c r="E54" s="54">
        <f t="shared" si="30"/>
        <v>0</v>
      </c>
      <c r="F54" s="54">
        <f t="shared" si="30"/>
        <v>0</v>
      </c>
      <c r="G54" s="54">
        <f t="shared" si="30"/>
        <v>7.2759576141834259E-12</v>
      </c>
      <c r="H54" s="54">
        <f t="shared" si="30"/>
        <v>0</v>
      </c>
      <c r="I54" s="54">
        <f t="shared" si="30"/>
        <v>0</v>
      </c>
    </row>
    <row r="55" spans="1:9">
      <c r="B55" s="64" t="s">
        <v>207</v>
      </c>
      <c r="C55" s="64"/>
      <c r="D55" s="73"/>
      <c r="E55" s="73"/>
      <c r="F55" s="73"/>
      <c r="G55" s="73"/>
      <c r="H55" s="73"/>
      <c r="I55" s="73"/>
    </row>
    <row r="57" spans="1:9">
      <c r="B57" s="20" t="s">
        <v>232</v>
      </c>
    </row>
    <row r="58" spans="1:9">
      <c r="G58" t="s">
        <v>69</v>
      </c>
    </row>
    <row r="59" spans="1:9">
      <c r="A59" s="8" t="s">
        <v>33</v>
      </c>
      <c r="B59" s="35" t="s">
        <v>32</v>
      </c>
      <c r="C59" s="31" t="s">
        <v>66</v>
      </c>
      <c r="D59" s="31" t="s">
        <v>66</v>
      </c>
      <c r="E59" s="31" t="s">
        <v>66</v>
      </c>
      <c r="F59" s="31" t="s">
        <v>66</v>
      </c>
      <c r="G59" s="31" t="s">
        <v>66</v>
      </c>
      <c r="H59" s="42" t="s">
        <v>66</v>
      </c>
    </row>
    <row r="60" spans="1:9">
      <c r="A60" s="30" t="s">
        <v>31</v>
      </c>
      <c r="B60" s="36"/>
      <c r="C60" s="32" t="s">
        <v>70</v>
      </c>
      <c r="D60" s="32" t="s">
        <v>245</v>
      </c>
      <c r="E60" s="32" t="s">
        <v>75</v>
      </c>
      <c r="F60" s="32" t="s">
        <v>75</v>
      </c>
      <c r="G60" s="32" t="s">
        <v>75</v>
      </c>
      <c r="H60" s="43" t="s">
        <v>75</v>
      </c>
    </row>
    <row r="61" spans="1:9">
      <c r="A61" s="30"/>
      <c r="B61" s="36"/>
      <c r="C61" s="101" t="s">
        <v>250</v>
      </c>
      <c r="D61" s="32"/>
      <c r="E61" s="32" t="s">
        <v>26</v>
      </c>
      <c r="F61" s="32" t="s">
        <v>10</v>
      </c>
      <c r="G61" s="32" t="s">
        <v>8</v>
      </c>
      <c r="H61" s="43" t="s">
        <v>65</v>
      </c>
    </row>
    <row r="62" spans="1:9">
      <c r="A62" s="38"/>
      <c r="B62" s="37"/>
      <c r="C62" s="33" t="s">
        <v>222</v>
      </c>
      <c r="D62" s="33" t="s">
        <v>222</v>
      </c>
      <c r="E62" s="33" t="s">
        <v>222</v>
      </c>
      <c r="F62" s="33" t="s">
        <v>222</v>
      </c>
      <c r="G62" s="33" t="s">
        <v>222</v>
      </c>
      <c r="H62" s="44" t="s">
        <v>222</v>
      </c>
    </row>
    <row r="63" spans="1:9">
      <c r="A63" s="6" t="s">
        <v>30</v>
      </c>
      <c r="B63" s="6" t="s">
        <v>29</v>
      </c>
      <c r="C63" s="6">
        <v>1</v>
      </c>
      <c r="D63" s="6">
        <v>2</v>
      </c>
      <c r="E63" s="6">
        <v>2</v>
      </c>
      <c r="F63" s="6">
        <v>3</v>
      </c>
      <c r="G63" s="27">
        <v>4</v>
      </c>
      <c r="H63" s="34" t="s">
        <v>77</v>
      </c>
    </row>
    <row r="64" spans="1:9">
      <c r="A64" s="4">
        <v>1</v>
      </c>
      <c r="B64" s="15" t="s">
        <v>46</v>
      </c>
      <c r="C64" s="12">
        <f t="shared" ref="C64:H64" si="31">C65+C66+C67+C68+C69+C70+C71+C72+C73+C74+C75+C76+C77+C78</f>
        <v>83460</v>
      </c>
      <c r="D64" s="12">
        <f t="shared" si="31"/>
        <v>83460</v>
      </c>
      <c r="E64" s="12">
        <f t="shared" si="31"/>
        <v>22803.66</v>
      </c>
      <c r="F64" s="12">
        <f t="shared" si="31"/>
        <v>25996.9</v>
      </c>
      <c r="G64" s="12">
        <f t="shared" si="31"/>
        <v>15991</v>
      </c>
      <c r="H64" s="12">
        <f t="shared" si="31"/>
        <v>18668.439999999999</v>
      </c>
    </row>
    <row r="65" spans="1:8">
      <c r="A65" s="3"/>
      <c r="B65" s="9" t="s">
        <v>47</v>
      </c>
      <c r="C65" s="11">
        <v>418</v>
      </c>
      <c r="D65" s="11">
        <v>418</v>
      </c>
      <c r="E65" s="11">
        <v>130</v>
      </c>
      <c r="F65" s="11">
        <v>97</v>
      </c>
      <c r="G65" s="11">
        <v>96</v>
      </c>
      <c r="H65" s="28">
        <v>95</v>
      </c>
    </row>
    <row r="66" spans="1:8">
      <c r="A66" s="3"/>
      <c r="B66" s="9" t="s">
        <v>71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28">
        <v>0</v>
      </c>
    </row>
    <row r="67" spans="1:8">
      <c r="A67" s="3"/>
      <c r="B67" s="9" t="s">
        <v>48</v>
      </c>
      <c r="C67" s="11">
        <v>17500</v>
      </c>
      <c r="D67" s="11">
        <v>17500</v>
      </c>
      <c r="E67" s="11">
        <v>5900</v>
      </c>
      <c r="F67" s="11">
        <v>5720</v>
      </c>
      <c r="G67" s="11">
        <v>2600</v>
      </c>
      <c r="H67" s="28">
        <v>3280</v>
      </c>
    </row>
    <row r="68" spans="1:8">
      <c r="A68" s="3"/>
      <c r="B68" s="9" t="s">
        <v>49</v>
      </c>
      <c r="C68" s="11">
        <v>11270</v>
      </c>
      <c r="D68" s="11">
        <v>11270</v>
      </c>
      <c r="E68" s="11">
        <v>2849</v>
      </c>
      <c r="F68" s="11">
        <v>4580</v>
      </c>
      <c r="G68" s="11">
        <v>1628</v>
      </c>
      <c r="H68" s="28">
        <v>2213</v>
      </c>
    </row>
    <row r="69" spans="1:8">
      <c r="A69" s="3"/>
      <c r="B69" s="9" t="s">
        <v>50</v>
      </c>
      <c r="C69" s="11">
        <v>250</v>
      </c>
      <c r="D69" s="11">
        <v>250</v>
      </c>
      <c r="E69" s="11">
        <v>90</v>
      </c>
      <c r="F69" s="11">
        <v>100</v>
      </c>
      <c r="G69" s="11">
        <v>26</v>
      </c>
      <c r="H69" s="28">
        <v>34</v>
      </c>
    </row>
    <row r="70" spans="1:8">
      <c r="A70" s="3"/>
      <c r="B70" s="9" t="s">
        <v>51</v>
      </c>
      <c r="C70" s="11">
        <v>4900</v>
      </c>
      <c r="D70" s="11">
        <v>4900</v>
      </c>
      <c r="E70" s="11">
        <v>1210</v>
      </c>
      <c r="F70" s="11">
        <v>1450</v>
      </c>
      <c r="G70" s="11">
        <v>1020</v>
      </c>
      <c r="H70" s="28">
        <v>1220</v>
      </c>
    </row>
    <row r="71" spans="1:8">
      <c r="A71" s="3"/>
      <c r="B71" s="9" t="s">
        <v>52</v>
      </c>
      <c r="C71" s="11">
        <v>330</v>
      </c>
      <c r="D71" s="11">
        <v>330</v>
      </c>
      <c r="E71" s="11">
        <v>80</v>
      </c>
      <c r="F71" s="11">
        <v>110</v>
      </c>
      <c r="G71" s="11">
        <v>70</v>
      </c>
      <c r="H71" s="28">
        <v>70</v>
      </c>
    </row>
    <row r="72" spans="1:8">
      <c r="A72" s="3"/>
      <c r="B72" s="9" t="s">
        <v>53</v>
      </c>
      <c r="C72" s="11">
        <v>750</v>
      </c>
      <c r="D72" s="11">
        <v>750</v>
      </c>
      <c r="E72" s="11">
        <v>200</v>
      </c>
      <c r="F72" s="11">
        <v>250</v>
      </c>
      <c r="G72" s="11">
        <v>130</v>
      </c>
      <c r="H72" s="28">
        <v>170</v>
      </c>
    </row>
    <row r="73" spans="1:8">
      <c r="A73" s="3"/>
      <c r="B73" s="9" t="s">
        <v>54</v>
      </c>
      <c r="C73" s="11">
        <v>2050</v>
      </c>
      <c r="D73" s="11">
        <v>2050</v>
      </c>
      <c r="E73" s="11">
        <v>550</v>
      </c>
      <c r="F73" s="11">
        <v>800</v>
      </c>
      <c r="G73" s="11">
        <v>240</v>
      </c>
      <c r="H73" s="28">
        <v>460</v>
      </c>
    </row>
    <row r="74" spans="1:8">
      <c r="A74" s="3"/>
      <c r="B74" s="9" t="s">
        <v>55</v>
      </c>
      <c r="C74" s="11">
        <v>700</v>
      </c>
      <c r="D74" s="11">
        <v>700</v>
      </c>
      <c r="E74" s="11">
        <v>150</v>
      </c>
      <c r="F74" s="11">
        <v>250</v>
      </c>
      <c r="G74" s="11">
        <v>150</v>
      </c>
      <c r="H74" s="28">
        <v>150</v>
      </c>
    </row>
    <row r="75" spans="1:8">
      <c r="A75" s="3"/>
      <c r="B75" s="9" t="s">
        <v>76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28">
        <v>0</v>
      </c>
    </row>
    <row r="76" spans="1:8">
      <c r="A76" s="3"/>
      <c r="B76" s="9" t="s">
        <v>63</v>
      </c>
      <c r="C76" s="11">
        <v>170</v>
      </c>
      <c r="D76" s="11">
        <v>170</v>
      </c>
      <c r="E76" s="11">
        <v>15.66</v>
      </c>
      <c r="F76" s="11">
        <v>89.9</v>
      </c>
      <c r="G76" s="11">
        <v>19</v>
      </c>
      <c r="H76" s="28">
        <v>45.44</v>
      </c>
    </row>
    <row r="77" spans="1:8">
      <c r="A77" s="3"/>
      <c r="B77" s="9" t="s">
        <v>56</v>
      </c>
      <c r="C77" s="11">
        <v>45000</v>
      </c>
      <c r="D77" s="11">
        <v>45000</v>
      </c>
      <c r="E77" s="11">
        <v>11591</v>
      </c>
      <c r="F77" s="11">
        <v>12500</v>
      </c>
      <c r="G77" s="11">
        <v>10000</v>
      </c>
      <c r="H77" s="28">
        <v>10909</v>
      </c>
    </row>
    <row r="78" spans="1:8">
      <c r="A78" s="3"/>
      <c r="B78" s="9" t="s">
        <v>57</v>
      </c>
      <c r="C78" s="11">
        <v>122</v>
      </c>
      <c r="D78" s="11">
        <v>122</v>
      </c>
      <c r="E78" s="11">
        <v>38</v>
      </c>
      <c r="F78" s="11">
        <v>50</v>
      </c>
      <c r="G78" s="11">
        <v>12</v>
      </c>
      <c r="H78" s="28">
        <v>22</v>
      </c>
    </row>
    <row r="79" spans="1:8">
      <c r="A79" s="4">
        <v>2</v>
      </c>
      <c r="B79" s="15" t="s">
        <v>28</v>
      </c>
      <c r="C79" s="12">
        <f t="shared" ref="C79:H79" si="32">C80+C81</f>
        <v>58192</v>
      </c>
      <c r="D79" s="12">
        <f t="shared" si="32"/>
        <v>60643</v>
      </c>
      <c r="E79" s="12">
        <f t="shared" si="32"/>
        <v>16798</v>
      </c>
      <c r="F79" s="12">
        <f t="shared" si="32"/>
        <v>16504</v>
      </c>
      <c r="G79" s="12">
        <f t="shared" si="32"/>
        <v>14414</v>
      </c>
      <c r="H79" s="12">
        <f t="shared" si="32"/>
        <v>12927</v>
      </c>
    </row>
    <row r="80" spans="1:8">
      <c r="A80" s="3"/>
      <c r="B80" s="9" t="s">
        <v>58</v>
      </c>
      <c r="C80" s="11">
        <v>57933</v>
      </c>
      <c r="D80" s="11">
        <v>60384</v>
      </c>
      <c r="E80" s="11">
        <v>16749</v>
      </c>
      <c r="F80" s="11">
        <v>16434</v>
      </c>
      <c r="G80" s="11">
        <v>14347</v>
      </c>
      <c r="H80" s="28">
        <v>12854</v>
      </c>
    </row>
    <row r="81" spans="1:8">
      <c r="A81" s="3"/>
      <c r="B81" s="9" t="s">
        <v>59</v>
      </c>
      <c r="C81" s="11">
        <v>259</v>
      </c>
      <c r="D81" s="11">
        <v>259</v>
      </c>
      <c r="E81" s="11">
        <v>49</v>
      </c>
      <c r="F81" s="11">
        <v>70</v>
      </c>
      <c r="G81" s="11">
        <v>67</v>
      </c>
      <c r="H81" s="28">
        <v>73</v>
      </c>
    </row>
    <row r="82" spans="1:8">
      <c r="A82" s="4">
        <v>3</v>
      </c>
      <c r="B82" s="15" t="s">
        <v>27</v>
      </c>
      <c r="C82" s="12">
        <f t="shared" ref="C82:H82" si="33">C85+C86+C87+C83+C88+C89+C84</f>
        <v>15244</v>
      </c>
      <c r="D82" s="12">
        <f t="shared" si="33"/>
        <v>15244</v>
      </c>
      <c r="E82" s="12">
        <f t="shared" si="33"/>
        <v>2631.4</v>
      </c>
      <c r="F82" s="12">
        <f t="shared" si="33"/>
        <v>6466.1</v>
      </c>
      <c r="G82" s="12">
        <f t="shared" si="33"/>
        <v>1909</v>
      </c>
      <c r="H82" s="12">
        <f t="shared" si="33"/>
        <v>4237.5</v>
      </c>
    </row>
    <row r="83" spans="1:8">
      <c r="A83" s="4"/>
      <c r="B83" s="40" t="s">
        <v>223</v>
      </c>
      <c r="C83" s="41">
        <v>323</v>
      </c>
      <c r="D83" s="41">
        <v>323</v>
      </c>
      <c r="E83" s="41">
        <v>0</v>
      </c>
      <c r="F83" s="41">
        <v>87</v>
      </c>
      <c r="G83" s="41">
        <v>236</v>
      </c>
      <c r="H83" s="28">
        <v>0</v>
      </c>
    </row>
    <row r="84" spans="1:8">
      <c r="A84" s="4"/>
      <c r="B84" s="91" t="s">
        <v>244</v>
      </c>
      <c r="C84" s="41">
        <v>363</v>
      </c>
      <c r="D84" s="41">
        <v>363</v>
      </c>
      <c r="E84" s="41">
        <v>0</v>
      </c>
      <c r="F84" s="41">
        <v>180</v>
      </c>
      <c r="G84" s="41">
        <v>100</v>
      </c>
      <c r="H84" s="28">
        <v>83</v>
      </c>
    </row>
    <row r="85" spans="1:8">
      <c r="A85" s="3"/>
      <c r="B85" s="9" t="s">
        <v>60</v>
      </c>
      <c r="C85" s="11">
        <v>11000</v>
      </c>
      <c r="D85" s="11">
        <v>11000</v>
      </c>
      <c r="E85" s="11">
        <v>1721</v>
      </c>
      <c r="F85" s="11">
        <v>5079</v>
      </c>
      <c r="G85" s="11">
        <v>700</v>
      </c>
      <c r="H85" s="28">
        <v>3500</v>
      </c>
    </row>
    <row r="86" spans="1:8">
      <c r="A86" s="3"/>
      <c r="B86" s="9" t="s">
        <v>61</v>
      </c>
      <c r="C86" s="11">
        <v>330</v>
      </c>
      <c r="D86" s="11">
        <v>330</v>
      </c>
      <c r="E86" s="11">
        <v>44.2</v>
      </c>
      <c r="F86" s="11">
        <v>125.8</v>
      </c>
      <c r="G86" s="11">
        <v>100</v>
      </c>
      <c r="H86" s="28">
        <v>60</v>
      </c>
    </row>
    <row r="87" spans="1:8">
      <c r="A87" s="3"/>
      <c r="B87" s="9" t="s">
        <v>62</v>
      </c>
      <c r="C87" s="11">
        <v>150</v>
      </c>
      <c r="D87" s="11">
        <v>150</v>
      </c>
      <c r="E87" s="11">
        <v>18.8</v>
      </c>
      <c r="F87" s="11">
        <v>41.2</v>
      </c>
      <c r="G87" s="11">
        <v>50</v>
      </c>
      <c r="H87" s="28">
        <v>40</v>
      </c>
    </row>
    <row r="88" spans="1:8">
      <c r="A88" s="3"/>
      <c r="B88" s="9" t="s">
        <v>73</v>
      </c>
      <c r="C88" s="11">
        <v>320</v>
      </c>
      <c r="D88" s="11">
        <v>320</v>
      </c>
      <c r="E88" s="11">
        <v>120</v>
      </c>
      <c r="F88" s="11">
        <v>120</v>
      </c>
      <c r="G88" s="11">
        <v>0</v>
      </c>
      <c r="H88" s="28">
        <v>80</v>
      </c>
    </row>
    <row r="89" spans="1:8">
      <c r="A89" s="3"/>
      <c r="B89" s="9" t="s">
        <v>219</v>
      </c>
      <c r="C89" s="11">
        <v>2758</v>
      </c>
      <c r="D89" s="11">
        <v>2758</v>
      </c>
      <c r="E89" s="11">
        <v>727.4</v>
      </c>
      <c r="F89" s="11">
        <v>833.1</v>
      </c>
      <c r="G89" s="11">
        <v>723</v>
      </c>
      <c r="H89" s="28">
        <v>474.5</v>
      </c>
    </row>
    <row r="90" spans="1:8">
      <c r="A90" s="4">
        <v>4</v>
      </c>
      <c r="B90" s="15" t="s">
        <v>220</v>
      </c>
      <c r="C90" s="12">
        <v>1954</v>
      </c>
      <c r="D90" s="12">
        <v>1954</v>
      </c>
      <c r="E90" s="12">
        <v>0</v>
      </c>
      <c r="F90" s="12">
        <v>980</v>
      </c>
      <c r="G90" s="12">
        <v>574</v>
      </c>
      <c r="H90" s="17">
        <v>400</v>
      </c>
    </row>
    <row r="91" spans="1:8">
      <c r="A91" s="21" t="s">
        <v>26</v>
      </c>
      <c r="B91" s="21" t="s">
        <v>25</v>
      </c>
      <c r="C91" s="22">
        <f t="shared" ref="C91:H91" si="34">C64+C79+C82+C90</f>
        <v>158850</v>
      </c>
      <c r="D91" s="22">
        <f t="shared" si="34"/>
        <v>161301</v>
      </c>
      <c r="E91" s="22">
        <f t="shared" si="34"/>
        <v>42233.060000000005</v>
      </c>
      <c r="F91" s="22">
        <f t="shared" si="34"/>
        <v>49947</v>
      </c>
      <c r="G91" s="22">
        <f t="shared" si="34"/>
        <v>32888</v>
      </c>
      <c r="H91" s="22">
        <f t="shared" si="34"/>
        <v>36232.94</v>
      </c>
    </row>
    <row r="92" spans="1:8">
      <c r="A92" s="4">
        <v>1</v>
      </c>
      <c r="B92" s="15" t="s">
        <v>24</v>
      </c>
      <c r="C92" s="12">
        <f t="shared" ref="C92:H92" si="35">C93+C94+C95</f>
        <v>7355</v>
      </c>
      <c r="D92" s="12">
        <f t="shared" si="35"/>
        <v>7355</v>
      </c>
      <c r="E92" s="12">
        <f t="shared" si="35"/>
        <v>1591.5</v>
      </c>
      <c r="F92" s="12">
        <f t="shared" si="35"/>
        <v>2065.12</v>
      </c>
      <c r="G92" s="12">
        <f t="shared" si="35"/>
        <v>1889.1799999999998</v>
      </c>
      <c r="H92" s="12">
        <f t="shared" si="35"/>
        <v>1809.2</v>
      </c>
    </row>
    <row r="93" spans="1:8">
      <c r="A93" s="3"/>
      <c r="B93" s="10" t="s">
        <v>34</v>
      </c>
      <c r="C93" s="11">
        <v>4800</v>
      </c>
      <c r="D93" s="11">
        <v>4800</v>
      </c>
      <c r="E93" s="11">
        <v>1178</v>
      </c>
      <c r="F93" s="11">
        <v>1369</v>
      </c>
      <c r="G93" s="11">
        <v>1165</v>
      </c>
      <c r="H93" s="28">
        <v>1088</v>
      </c>
    </row>
    <row r="94" spans="1:8">
      <c r="A94" s="3"/>
      <c r="B94" s="10" t="s">
        <v>35</v>
      </c>
      <c r="C94" s="11">
        <v>2575</v>
      </c>
      <c r="D94" s="11">
        <v>2575</v>
      </c>
      <c r="E94" s="11">
        <v>420</v>
      </c>
      <c r="F94" s="11">
        <v>700.62</v>
      </c>
      <c r="G94" s="11">
        <v>728.68</v>
      </c>
      <c r="H94" s="28">
        <v>725.7</v>
      </c>
    </row>
    <row r="95" spans="1:8">
      <c r="A95" s="3"/>
      <c r="B95" s="10" t="s">
        <v>44</v>
      </c>
      <c r="C95" s="11">
        <v>-20</v>
      </c>
      <c r="D95" s="11">
        <v>-20</v>
      </c>
      <c r="E95" s="11">
        <v>-6.5</v>
      </c>
      <c r="F95" s="11">
        <v>-4.5</v>
      </c>
      <c r="G95" s="11">
        <v>-4.5</v>
      </c>
      <c r="H95" s="28">
        <v>-4.5</v>
      </c>
    </row>
    <row r="96" spans="1:8">
      <c r="A96" s="3"/>
      <c r="B96" s="49" t="s">
        <v>24</v>
      </c>
      <c r="C96" s="45">
        <v>7355</v>
      </c>
      <c r="D96" s="45">
        <v>7355</v>
      </c>
      <c r="E96" s="45">
        <v>1591.5</v>
      </c>
      <c r="F96" s="45">
        <v>2065.12</v>
      </c>
      <c r="G96" s="45">
        <v>1889.18</v>
      </c>
      <c r="H96" s="46">
        <v>1809.2</v>
      </c>
    </row>
    <row r="97" spans="1:8">
      <c r="A97" s="4">
        <v>2</v>
      </c>
      <c r="B97" s="15" t="s">
        <v>23</v>
      </c>
      <c r="C97" s="12">
        <f t="shared" ref="C97:H97" si="36">C98+C99+C100</f>
        <v>724</v>
      </c>
      <c r="D97" s="12">
        <f t="shared" si="36"/>
        <v>690.48</v>
      </c>
      <c r="E97" s="12">
        <f t="shared" si="36"/>
        <v>112</v>
      </c>
      <c r="F97" s="12">
        <f t="shared" si="36"/>
        <v>250</v>
      </c>
      <c r="G97" s="12">
        <f t="shared" si="36"/>
        <v>210</v>
      </c>
      <c r="H97" s="12">
        <f t="shared" si="36"/>
        <v>118.48</v>
      </c>
    </row>
    <row r="98" spans="1:8">
      <c r="A98" s="3"/>
      <c r="B98" s="10" t="s">
        <v>38</v>
      </c>
      <c r="C98" s="19">
        <v>424</v>
      </c>
      <c r="D98" s="19">
        <v>474</v>
      </c>
      <c r="E98" s="19">
        <v>112</v>
      </c>
      <c r="F98" s="19">
        <v>150</v>
      </c>
      <c r="G98" s="19">
        <v>110</v>
      </c>
      <c r="H98" s="28">
        <v>102</v>
      </c>
    </row>
    <row r="99" spans="1:8">
      <c r="A99" s="3"/>
      <c r="B99" s="10" t="s">
        <v>78</v>
      </c>
      <c r="C99" s="19">
        <v>100</v>
      </c>
      <c r="D99" s="19">
        <v>16.48</v>
      </c>
      <c r="E99" s="19">
        <v>0</v>
      </c>
      <c r="F99" s="19">
        <v>0</v>
      </c>
      <c r="G99" s="19">
        <v>0</v>
      </c>
      <c r="H99" s="28">
        <v>16.48</v>
      </c>
    </row>
    <row r="100" spans="1:8">
      <c r="A100" s="3"/>
      <c r="B100" s="15" t="s">
        <v>72</v>
      </c>
      <c r="C100" s="19">
        <v>200</v>
      </c>
      <c r="D100" s="19">
        <v>200</v>
      </c>
      <c r="E100" s="19">
        <v>0</v>
      </c>
      <c r="F100" s="19">
        <v>100</v>
      </c>
      <c r="G100" s="19">
        <v>100</v>
      </c>
      <c r="H100" s="28">
        <v>0</v>
      </c>
    </row>
    <row r="101" spans="1:8">
      <c r="A101" s="3"/>
      <c r="B101" s="48" t="s">
        <v>79</v>
      </c>
      <c r="C101" s="47">
        <v>100</v>
      </c>
      <c r="D101" s="47">
        <v>16.48</v>
      </c>
      <c r="E101" s="47">
        <v>0</v>
      </c>
      <c r="F101" s="47">
        <v>0</v>
      </c>
      <c r="G101" s="47">
        <v>0</v>
      </c>
      <c r="H101" s="46">
        <v>16.48</v>
      </c>
    </row>
    <row r="102" spans="1:8">
      <c r="A102" s="3"/>
      <c r="B102" s="48" t="s">
        <v>80</v>
      </c>
      <c r="C102" s="47">
        <v>200</v>
      </c>
      <c r="D102" s="47">
        <v>200</v>
      </c>
      <c r="E102" s="47">
        <v>0</v>
      </c>
      <c r="F102" s="47">
        <v>100</v>
      </c>
      <c r="G102" s="47">
        <v>100</v>
      </c>
      <c r="H102" s="46">
        <v>0</v>
      </c>
    </row>
    <row r="103" spans="1:8">
      <c r="A103" s="3"/>
      <c r="B103" s="48" t="s">
        <v>81</v>
      </c>
      <c r="C103" s="47">
        <v>424</v>
      </c>
      <c r="D103" s="47">
        <v>474</v>
      </c>
      <c r="E103" s="47">
        <v>112</v>
      </c>
      <c r="F103" s="47">
        <v>150</v>
      </c>
      <c r="G103" s="47">
        <v>110</v>
      </c>
      <c r="H103" s="46">
        <v>102</v>
      </c>
    </row>
    <row r="104" spans="1:8">
      <c r="A104" s="4">
        <v>3</v>
      </c>
      <c r="B104" s="24" t="s">
        <v>68</v>
      </c>
      <c r="C104" s="12">
        <f t="shared" ref="C104:H104" si="37">C105+C106</f>
        <v>3210</v>
      </c>
      <c r="D104" s="12">
        <f t="shared" si="37"/>
        <v>3210</v>
      </c>
      <c r="E104" s="12">
        <f t="shared" si="37"/>
        <v>1170</v>
      </c>
      <c r="F104" s="12">
        <f t="shared" si="37"/>
        <v>1200</v>
      </c>
      <c r="G104" s="12">
        <f t="shared" si="37"/>
        <v>830</v>
      </c>
      <c r="H104" s="12">
        <f t="shared" si="37"/>
        <v>10</v>
      </c>
    </row>
    <row r="105" spans="1:8">
      <c r="A105" s="4"/>
      <c r="B105" s="49" t="s">
        <v>83</v>
      </c>
      <c r="C105" s="45">
        <v>3200</v>
      </c>
      <c r="D105" s="45">
        <v>3200</v>
      </c>
      <c r="E105" s="45">
        <v>1170</v>
      </c>
      <c r="F105" s="45">
        <v>1200</v>
      </c>
      <c r="G105" s="47">
        <v>830</v>
      </c>
      <c r="H105" s="46">
        <v>0</v>
      </c>
    </row>
    <row r="106" spans="1:8">
      <c r="A106" s="4"/>
      <c r="B106" s="49" t="s">
        <v>224</v>
      </c>
      <c r="C106" s="45">
        <v>10</v>
      </c>
      <c r="D106" s="45">
        <v>10</v>
      </c>
      <c r="E106" s="45">
        <v>0</v>
      </c>
      <c r="F106" s="45">
        <v>0</v>
      </c>
      <c r="G106" s="47">
        <v>0</v>
      </c>
      <c r="H106" s="46">
        <v>10</v>
      </c>
    </row>
    <row r="107" spans="1:8">
      <c r="A107" s="4">
        <v>4</v>
      </c>
      <c r="B107" s="15" t="s">
        <v>22</v>
      </c>
      <c r="C107" s="12">
        <f t="shared" ref="C107:H107" si="38">C108</f>
        <v>20</v>
      </c>
      <c r="D107" s="12">
        <f t="shared" si="38"/>
        <v>20</v>
      </c>
      <c r="E107" s="12">
        <f t="shared" si="38"/>
        <v>6.5</v>
      </c>
      <c r="F107" s="12">
        <f t="shared" si="38"/>
        <v>6</v>
      </c>
      <c r="G107" s="12">
        <f t="shared" si="38"/>
        <v>5.5</v>
      </c>
      <c r="H107" s="12">
        <f t="shared" si="38"/>
        <v>2</v>
      </c>
    </row>
    <row r="108" spans="1:8">
      <c r="A108" s="3"/>
      <c r="B108" s="10" t="s">
        <v>40</v>
      </c>
      <c r="C108" s="13">
        <v>20</v>
      </c>
      <c r="D108" s="13">
        <v>20</v>
      </c>
      <c r="E108" s="13">
        <v>6.5</v>
      </c>
      <c r="F108" s="13">
        <v>6</v>
      </c>
      <c r="G108" s="13">
        <v>5.5</v>
      </c>
      <c r="H108" s="28">
        <v>2</v>
      </c>
    </row>
    <row r="109" spans="1:8">
      <c r="A109" s="3"/>
      <c r="B109" s="49" t="s">
        <v>84</v>
      </c>
      <c r="C109" s="50">
        <v>20</v>
      </c>
      <c r="D109" s="50">
        <v>20</v>
      </c>
      <c r="E109" s="50">
        <v>6.5</v>
      </c>
      <c r="F109" s="50">
        <v>6</v>
      </c>
      <c r="G109" s="50">
        <v>5.5</v>
      </c>
      <c r="H109" s="46">
        <v>2</v>
      </c>
    </row>
    <row r="110" spans="1:8">
      <c r="A110" s="4">
        <v>5</v>
      </c>
      <c r="B110" s="15" t="s">
        <v>21</v>
      </c>
      <c r="C110" s="12">
        <f t="shared" ref="C110:H110" si="39">C111+C112+C113+C114</f>
        <v>2622</v>
      </c>
      <c r="D110" s="12">
        <f t="shared" si="39"/>
        <v>2622</v>
      </c>
      <c r="E110" s="12">
        <f t="shared" si="39"/>
        <v>627.20000000000005</v>
      </c>
      <c r="F110" s="12">
        <f t="shared" si="39"/>
        <v>617.23</v>
      </c>
      <c r="G110" s="12">
        <f t="shared" si="39"/>
        <v>770.5</v>
      </c>
      <c r="H110" s="12">
        <f t="shared" si="39"/>
        <v>607.07000000000005</v>
      </c>
    </row>
    <row r="111" spans="1:8">
      <c r="A111" s="3"/>
      <c r="B111" s="10" t="s">
        <v>34</v>
      </c>
      <c r="C111" s="13">
        <v>42</v>
      </c>
      <c r="D111" s="13">
        <v>42</v>
      </c>
      <c r="E111" s="13">
        <v>8.6999999999999993</v>
      </c>
      <c r="F111" s="13">
        <v>12.33</v>
      </c>
      <c r="G111" s="13">
        <v>10.4</v>
      </c>
      <c r="H111" s="28">
        <v>10.57</v>
      </c>
    </row>
    <row r="112" spans="1:8">
      <c r="A112" s="3"/>
      <c r="B112" s="10" t="s">
        <v>35</v>
      </c>
      <c r="C112" s="13">
        <v>70</v>
      </c>
      <c r="D112" s="13">
        <v>70</v>
      </c>
      <c r="E112" s="13">
        <v>10.5</v>
      </c>
      <c r="F112" s="13">
        <v>20.9</v>
      </c>
      <c r="G112" s="13">
        <v>26.1</v>
      </c>
      <c r="H112" s="28">
        <v>12.5</v>
      </c>
    </row>
    <row r="113" spans="1:8">
      <c r="A113" s="3"/>
      <c r="B113" s="10" t="s">
        <v>38</v>
      </c>
      <c r="C113" s="13">
        <v>2360</v>
      </c>
      <c r="D113" s="13">
        <v>2360</v>
      </c>
      <c r="E113" s="13">
        <v>608</v>
      </c>
      <c r="F113" s="13">
        <v>584</v>
      </c>
      <c r="G113" s="13">
        <v>584</v>
      </c>
      <c r="H113" s="28">
        <v>584</v>
      </c>
    </row>
    <row r="114" spans="1:8">
      <c r="A114" s="3"/>
      <c r="B114" s="10" t="s">
        <v>74</v>
      </c>
      <c r="C114" s="13">
        <v>150</v>
      </c>
      <c r="D114" s="13">
        <v>150</v>
      </c>
      <c r="E114" s="13">
        <v>0</v>
      </c>
      <c r="F114" s="13">
        <v>0</v>
      </c>
      <c r="G114" s="13">
        <v>150</v>
      </c>
      <c r="H114" s="28">
        <v>0</v>
      </c>
    </row>
    <row r="115" spans="1:8">
      <c r="A115" s="3"/>
      <c r="B115" s="49" t="s">
        <v>85</v>
      </c>
      <c r="C115" s="50">
        <v>2360</v>
      </c>
      <c r="D115" s="50">
        <v>2360</v>
      </c>
      <c r="E115" s="50">
        <v>608</v>
      </c>
      <c r="F115" s="50">
        <v>584</v>
      </c>
      <c r="G115" s="50">
        <v>584</v>
      </c>
      <c r="H115" s="46">
        <v>584</v>
      </c>
    </row>
    <row r="116" spans="1:8">
      <c r="A116" s="3"/>
      <c r="B116" s="49" t="s">
        <v>86</v>
      </c>
      <c r="C116" s="50">
        <v>262</v>
      </c>
      <c r="D116" s="50">
        <v>262</v>
      </c>
      <c r="E116" s="50">
        <v>19.2</v>
      </c>
      <c r="F116" s="50">
        <v>33.229999999999997</v>
      </c>
      <c r="G116" s="50">
        <v>186.5</v>
      </c>
      <c r="H116" s="46">
        <v>23.07</v>
      </c>
    </row>
    <row r="117" spans="1:8">
      <c r="A117" s="4">
        <v>6</v>
      </c>
      <c r="B117" s="15" t="s">
        <v>20</v>
      </c>
      <c r="C117" s="12">
        <f t="shared" ref="C117:H117" si="40">C118+C119+C120+C121+C122+C123</f>
        <v>60646</v>
      </c>
      <c r="D117" s="12">
        <f t="shared" si="40"/>
        <v>63102.5</v>
      </c>
      <c r="E117" s="12">
        <f t="shared" si="40"/>
        <v>18791.550000000003</v>
      </c>
      <c r="F117" s="12">
        <f t="shared" si="40"/>
        <v>16856.000000000004</v>
      </c>
      <c r="G117" s="12">
        <f t="shared" si="40"/>
        <v>14278.01</v>
      </c>
      <c r="H117" s="12">
        <f t="shared" si="40"/>
        <v>13176.940000000002</v>
      </c>
    </row>
    <row r="118" spans="1:8">
      <c r="A118" s="3"/>
      <c r="B118" s="10" t="s">
        <v>34</v>
      </c>
      <c r="C118" s="13">
        <v>52157</v>
      </c>
      <c r="D118" s="13">
        <v>54608</v>
      </c>
      <c r="E118" s="13">
        <v>15385</v>
      </c>
      <c r="F118" s="13">
        <v>14964</v>
      </c>
      <c r="G118" s="13">
        <v>12876</v>
      </c>
      <c r="H118" s="28">
        <v>11383</v>
      </c>
    </row>
    <row r="119" spans="1:8">
      <c r="A119" s="3"/>
      <c r="B119" s="10" t="s">
        <v>35</v>
      </c>
      <c r="C119" s="13">
        <v>7490</v>
      </c>
      <c r="D119" s="13">
        <v>7495.5</v>
      </c>
      <c r="E119" s="13">
        <v>3117.5</v>
      </c>
      <c r="F119" s="13">
        <v>1518.45</v>
      </c>
      <c r="G119" s="13">
        <v>1265.51</v>
      </c>
      <c r="H119" s="28">
        <v>1594.04</v>
      </c>
    </row>
    <row r="120" spans="1:8">
      <c r="A120" s="3"/>
      <c r="B120" s="10" t="s">
        <v>36</v>
      </c>
      <c r="C120" s="13">
        <v>265</v>
      </c>
      <c r="D120" s="13">
        <v>265</v>
      </c>
      <c r="E120" s="13">
        <v>74.150000000000006</v>
      </c>
      <c r="F120" s="13">
        <v>76.650000000000006</v>
      </c>
      <c r="G120" s="13">
        <v>40</v>
      </c>
      <c r="H120" s="28">
        <v>74.2</v>
      </c>
    </row>
    <row r="121" spans="1:8">
      <c r="A121" s="3"/>
      <c r="B121" s="10" t="s">
        <v>41</v>
      </c>
      <c r="C121" s="13">
        <v>161</v>
      </c>
      <c r="D121" s="13">
        <v>161</v>
      </c>
      <c r="E121" s="13">
        <v>21.9</v>
      </c>
      <c r="F121" s="13">
        <v>76.900000000000006</v>
      </c>
      <c r="G121" s="13">
        <v>1.5</v>
      </c>
      <c r="H121" s="28">
        <v>60.7</v>
      </c>
    </row>
    <row r="122" spans="1:8">
      <c r="A122" s="3"/>
      <c r="B122" s="10" t="s">
        <v>74</v>
      </c>
      <c r="C122" s="13">
        <v>577</v>
      </c>
      <c r="D122" s="13">
        <v>577</v>
      </c>
      <c r="E122" s="13">
        <v>197</v>
      </c>
      <c r="F122" s="13">
        <v>220</v>
      </c>
      <c r="G122" s="13">
        <v>95</v>
      </c>
      <c r="H122" s="28">
        <v>65</v>
      </c>
    </row>
    <row r="123" spans="1:8">
      <c r="A123" s="3"/>
      <c r="B123" s="10" t="s">
        <v>44</v>
      </c>
      <c r="C123" s="13">
        <v>-4</v>
      </c>
      <c r="D123" s="13">
        <v>-4</v>
      </c>
      <c r="E123" s="13">
        <v>-4</v>
      </c>
      <c r="F123" s="13">
        <v>0</v>
      </c>
      <c r="G123" s="13">
        <v>0</v>
      </c>
      <c r="H123" s="28">
        <v>0</v>
      </c>
    </row>
    <row r="124" spans="1:8">
      <c r="A124" s="3"/>
      <c r="B124" s="49" t="s">
        <v>87</v>
      </c>
      <c r="C124" s="50">
        <v>10289.35</v>
      </c>
      <c r="D124" s="50">
        <v>10833.35</v>
      </c>
      <c r="E124" s="50">
        <v>2935.3</v>
      </c>
      <c r="F124" s="50">
        <v>2666.62</v>
      </c>
      <c r="G124" s="50">
        <v>2914.61</v>
      </c>
      <c r="H124" s="46">
        <v>2316.8200000000002</v>
      </c>
    </row>
    <row r="125" spans="1:8">
      <c r="A125" s="3"/>
      <c r="B125" s="49" t="s">
        <v>88</v>
      </c>
      <c r="C125" s="50">
        <v>15371.5</v>
      </c>
      <c r="D125" s="50">
        <v>17197</v>
      </c>
      <c r="E125" s="50">
        <v>5189.2</v>
      </c>
      <c r="F125" s="50">
        <v>4787.96</v>
      </c>
      <c r="G125" s="50">
        <v>4004.3</v>
      </c>
      <c r="H125" s="46">
        <v>3215.54</v>
      </c>
    </row>
    <row r="126" spans="1:8">
      <c r="A126" s="3"/>
      <c r="B126" s="49" t="s">
        <v>89</v>
      </c>
      <c r="C126" s="50">
        <v>34130.75</v>
      </c>
      <c r="D126" s="50">
        <v>34399.75</v>
      </c>
      <c r="E126" s="50">
        <v>10410.950000000001</v>
      </c>
      <c r="F126" s="50">
        <v>9314.5</v>
      </c>
      <c r="G126" s="50">
        <v>7302.6</v>
      </c>
      <c r="H126" s="46">
        <v>7371.7</v>
      </c>
    </row>
    <row r="127" spans="1:8">
      <c r="A127" s="3"/>
      <c r="B127" s="49" t="s">
        <v>90</v>
      </c>
      <c r="C127" s="50">
        <v>657.4</v>
      </c>
      <c r="D127" s="50">
        <v>475.4</v>
      </c>
      <c r="E127" s="50">
        <v>59.1</v>
      </c>
      <c r="F127" s="50">
        <v>86.92</v>
      </c>
      <c r="G127" s="50">
        <v>56.5</v>
      </c>
      <c r="H127" s="46">
        <v>272.88</v>
      </c>
    </row>
    <row r="128" spans="1:8">
      <c r="A128" s="3"/>
      <c r="B128" s="49" t="s">
        <v>41</v>
      </c>
      <c r="C128" s="50">
        <v>197</v>
      </c>
      <c r="D128" s="50">
        <v>197</v>
      </c>
      <c r="E128" s="50">
        <v>197</v>
      </c>
      <c r="F128" s="50">
        <v>0</v>
      </c>
      <c r="G128" s="50">
        <v>0</v>
      </c>
      <c r="H128" s="46">
        <v>0</v>
      </c>
    </row>
    <row r="129" spans="1:8">
      <c r="A129" s="4">
        <v>7</v>
      </c>
      <c r="B129" s="15" t="s">
        <v>19</v>
      </c>
      <c r="C129" s="12">
        <f t="shared" ref="C129:H129" si="41">C132+C130+C131</f>
        <v>2808</v>
      </c>
      <c r="D129" s="12">
        <f t="shared" si="41"/>
        <v>2808</v>
      </c>
      <c r="E129" s="12">
        <f t="shared" si="41"/>
        <v>734.9</v>
      </c>
      <c r="F129" s="12">
        <f t="shared" si="41"/>
        <v>859.6</v>
      </c>
      <c r="G129" s="12">
        <f t="shared" si="41"/>
        <v>732</v>
      </c>
      <c r="H129" s="12">
        <f t="shared" si="41"/>
        <v>481.5</v>
      </c>
    </row>
    <row r="130" spans="1:8">
      <c r="A130" s="4"/>
      <c r="B130" s="10" t="s">
        <v>34</v>
      </c>
      <c r="C130" s="26">
        <v>2758</v>
      </c>
      <c r="D130" s="26">
        <v>2758</v>
      </c>
      <c r="E130" s="26">
        <v>727.4</v>
      </c>
      <c r="F130" s="26">
        <v>833.1</v>
      </c>
      <c r="G130" s="26">
        <v>723</v>
      </c>
      <c r="H130" s="26">
        <v>474.5</v>
      </c>
    </row>
    <row r="131" spans="1:8">
      <c r="A131" s="4"/>
      <c r="B131" s="10" t="s">
        <v>35</v>
      </c>
      <c r="C131" s="26">
        <v>30</v>
      </c>
      <c r="D131" s="26">
        <v>30</v>
      </c>
      <c r="E131" s="26">
        <v>3</v>
      </c>
      <c r="F131" s="26">
        <v>21</v>
      </c>
      <c r="G131" s="26">
        <v>4</v>
      </c>
      <c r="H131" s="26">
        <v>2</v>
      </c>
    </row>
    <row r="132" spans="1:8">
      <c r="A132" s="3"/>
      <c r="B132" s="10" t="s">
        <v>36</v>
      </c>
      <c r="C132" s="95">
        <v>20</v>
      </c>
      <c r="D132" s="95">
        <v>20</v>
      </c>
      <c r="E132" s="95">
        <v>4.5</v>
      </c>
      <c r="F132" s="95">
        <v>5.5</v>
      </c>
      <c r="G132" s="95">
        <v>5</v>
      </c>
      <c r="H132" s="93">
        <v>5</v>
      </c>
    </row>
    <row r="133" spans="1:8">
      <c r="A133" s="3"/>
      <c r="B133" s="49" t="s">
        <v>221</v>
      </c>
      <c r="C133" s="50">
        <v>2788</v>
      </c>
      <c r="D133" s="50">
        <v>2788</v>
      </c>
      <c r="E133" s="50">
        <v>730.4</v>
      </c>
      <c r="F133" s="50">
        <v>854.1</v>
      </c>
      <c r="G133" s="50">
        <v>727</v>
      </c>
      <c r="H133" s="46">
        <v>476.5</v>
      </c>
    </row>
    <row r="134" spans="1:8">
      <c r="A134" s="3"/>
      <c r="B134" s="49" t="s">
        <v>91</v>
      </c>
      <c r="C134" s="50">
        <v>20</v>
      </c>
      <c r="D134" s="50">
        <v>20</v>
      </c>
      <c r="E134" s="50">
        <v>4.5</v>
      </c>
      <c r="F134" s="50">
        <v>5.5</v>
      </c>
      <c r="G134" s="50">
        <v>5</v>
      </c>
      <c r="H134" s="46">
        <v>5</v>
      </c>
    </row>
    <row r="135" spans="1:8">
      <c r="A135" s="4">
        <v>8</v>
      </c>
      <c r="B135" s="15" t="s">
        <v>18</v>
      </c>
      <c r="C135" s="12">
        <f t="shared" ref="C135:H135" si="42">C136+C137+C138+C139+C140</f>
        <v>6654</v>
      </c>
      <c r="D135" s="12">
        <f t="shared" si="42"/>
        <v>6682.02</v>
      </c>
      <c r="E135" s="12">
        <f t="shared" si="42"/>
        <v>1718.67</v>
      </c>
      <c r="F135" s="12">
        <f t="shared" si="42"/>
        <v>2040.8200000000002</v>
      </c>
      <c r="G135" s="12">
        <f t="shared" si="42"/>
        <v>1606.03</v>
      </c>
      <c r="H135" s="12">
        <f t="shared" si="42"/>
        <v>1316.5</v>
      </c>
    </row>
    <row r="136" spans="1:8">
      <c r="A136" s="3"/>
      <c r="B136" s="10" t="s">
        <v>34</v>
      </c>
      <c r="C136" s="13">
        <v>1615</v>
      </c>
      <c r="D136" s="13">
        <v>1615</v>
      </c>
      <c r="E136" s="13">
        <v>441</v>
      </c>
      <c r="F136" s="13">
        <v>401</v>
      </c>
      <c r="G136" s="13">
        <v>400</v>
      </c>
      <c r="H136" s="28">
        <v>373</v>
      </c>
    </row>
    <row r="137" spans="1:8">
      <c r="A137" s="3"/>
      <c r="B137" s="10" t="s">
        <v>35</v>
      </c>
      <c r="C137" s="13">
        <v>1614</v>
      </c>
      <c r="D137" s="13">
        <v>1616.6</v>
      </c>
      <c r="E137" s="13">
        <v>276</v>
      </c>
      <c r="F137" s="13">
        <v>470.1</v>
      </c>
      <c r="G137" s="13">
        <v>471</v>
      </c>
      <c r="H137" s="28">
        <v>399.5</v>
      </c>
    </row>
    <row r="138" spans="1:8">
      <c r="A138" s="3"/>
      <c r="B138" s="10" t="s">
        <v>38</v>
      </c>
      <c r="C138" s="13">
        <v>3280</v>
      </c>
      <c r="D138" s="13">
        <v>3305.42</v>
      </c>
      <c r="E138" s="13">
        <v>998.67</v>
      </c>
      <c r="F138" s="13">
        <v>1039.72</v>
      </c>
      <c r="G138" s="13">
        <v>730.03</v>
      </c>
      <c r="H138" s="28">
        <v>537</v>
      </c>
    </row>
    <row r="139" spans="1:8">
      <c r="A139" s="3"/>
      <c r="B139" s="10" t="s">
        <v>41</v>
      </c>
      <c r="C139" s="13">
        <v>20</v>
      </c>
      <c r="D139" s="13">
        <v>20</v>
      </c>
      <c r="E139" s="13">
        <v>3</v>
      </c>
      <c r="F139" s="13">
        <v>5</v>
      </c>
      <c r="G139" s="13">
        <v>5</v>
      </c>
      <c r="H139" s="28">
        <v>7</v>
      </c>
    </row>
    <row r="140" spans="1:8">
      <c r="A140" s="3"/>
      <c r="B140" s="10" t="s">
        <v>74</v>
      </c>
      <c r="C140" s="13">
        <v>125</v>
      </c>
      <c r="D140" s="13">
        <v>125</v>
      </c>
      <c r="E140" s="13">
        <v>0</v>
      </c>
      <c r="F140" s="13">
        <v>125</v>
      </c>
      <c r="G140" s="13">
        <v>0</v>
      </c>
      <c r="H140" s="28">
        <v>0</v>
      </c>
    </row>
    <row r="141" spans="1:8">
      <c r="A141" s="3"/>
      <c r="B141" s="49" t="s">
        <v>92</v>
      </c>
      <c r="C141" s="50">
        <v>1770</v>
      </c>
      <c r="D141" s="50">
        <v>1770</v>
      </c>
      <c r="E141" s="50">
        <v>428.67</v>
      </c>
      <c r="F141" s="50">
        <v>473.3</v>
      </c>
      <c r="G141" s="50">
        <v>473.03</v>
      </c>
      <c r="H141" s="46">
        <v>395</v>
      </c>
    </row>
    <row r="142" spans="1:8">
      <c r="A142" s="3"/>
      <c r="B142" s="49" t="s">
        <v>93</v>
      </c>
      <c r="C142" s="50">
        <v>280</v>
      </c>
      <c r="D142" s="50">
        <v>280</v>
      </c>
      <c r="E142" s="50">
        <v>75</v>
      </c>
      <c r="F142" s="50">
        <v>61</v>
      </c>
      <c r="G142" s="50">
        <v>57</v>
      </c>
      <c r="H142" s="46">
        <v>87</v>
      </c>
    </row>
    <row r="143" spans="1:8">
      <c r="A143" s="3"/>
      <c r="B143" s="49" t="s">
        <v>98</v>
      </c>
      <c r="C143" s="50">
        <v>60</v>
      </c>
      <c r="D143" s="50">
        <v>60</v>
      </c>
      <c r="E143" s="50">
        <v>15</v>
      </c>
      <c r="F143" s="50">
        <v>15</v>
      </c>
      <c r="G143" s="50">
        <v>15</v>
      </c>
      <c r="H143" s="46">
        <v>15</v>
      </c>
    </row>
    <row r="144" spans="1:8">
      <c r="A144" s="3"/>
      <c r="B144" s="49" t="s">
        <v>94</v>
      </c>
      <c r="C144" s="50">
        <v>1230</v>
      </c>
      <c r="D144" s="50">
        <v>1255.42</v>
      </c>
      <c r="E144" s="50">
        <v>495</v>
      </c>
      <c r="F144" s="50">
        <v>505.42</v>
      </c>
      <c r="G144" s="50">
        <v>200</v>
      </c>
      <c r="H144" s="46">
        <v>55</v>
      </c>
    </row>
    <row r="145" spans="1:8">
      <c r="A145" s="3"/>
      <c r="B145" s="49" t="s">
        <v>95</v>
      </c>
      <c r="C145" s="50">
        <v>20</v>
      </c>
      <c r="D145" s="50">
        <v>20</v>
      </c>
      <c r="E145" s="50">
        <v>3</v>
      </c>
      <c r="F145" s="50">
        <v>5</v>
      </c>
      <c r="G145" s="50">
        <v>5</v>
      </c>
      <c r="H145" s="46">
        <v>7</v>
      </c>
    </row>
    <row r="146" spans="1:8">
      <c r="A146" s="3"/>
      <c r="B146" s="49" t="s">
        <v>96</v>
      </c>
      <c r="C146" s="50">
        <v>3094</v>
      </c>
      <c r="D146" s="50">
        <v>3094</v>
      </c>
      <c r="E146" s="50">
        <v>651</v>
      </c>
      <c r="F146" s="50">
        <v>933.5</v>
      </c>
      <c r="G146" s="50">
        <v>781</v>
      </c>
      <c r="H146" s="46">
        <v>728.5</v>
      </c>
    </row>
    <row r="147" spans="1:8">
      <c r="A147" s="3"/>
      <c r="B147" s="49" t="s">
        <v>97</v>
      </c>
      <c r="C147" s="50">
        <v>200</v>
      </c>
      <c r="D147" s="50">
        <v>202.6</v>
      </c>
      <c r="E147" s="50">
        <v>51</v>
      </c>
      <c r="F147" s="50">
        <v>47.6</v>
      </c>
      <c r="G147" s="50">
        <v>75</v>
      </c>
      <c r="H147" s="46">
        <v>29</v>
      </c>
    </row>
    <row r="148" spans="1:8">
      <c r="A148" s="4">
        <v>9</v>
      </c>
      <c r="B148" s="15" t="s">
        <v>17</v>
      </c>
      <c r="C148" s="12">
        <f t="shared" ref="C148:H148" si="43">C149+C150+C151+C152+C153</f>
        <v>16482</v>
      </c>
      <c r="D148" s="12">
        <f t="shared" si="43"/>
        <v>16482</v>
      </c>
      <c r="E148" s="12">
        <f t="shared" si="43"/>
        <v>2959.3</v>
      </c>
      <c r="F148" s="12">
        <f t="shared" si="43"/>
        <v>5537.8</v>
      </c>
      <c r="G148" s="12">
        <f t="shared" si="43"/>
        <v>4174.9799999999996</v>
      </c>
      <c r="H148" s="12">
        <f t="shared" si="43"/>
        <v>3809.92</v>
      </c>
    </row>
    <row r="149" spans="1:8">
      <c r="A149" s="3"/>
      <c r="B149" s="10" t="s">
        <v>34</v>
      </c>
      <c r="C149" s="13">
        <v>8354</v>
      </c>
      <c r="D149" s="13">
        <v>8354</v>
      </c>
      <c r="E149" s="13">
        <v>1825</v>
      </c>
      <c r="F149" s="13">
        <v>2379.84</v>
      </c>
      <c r="G149" s="13">
        <v>2019.68</v>
      </c>
      <c r="H149" s="28">
        <v>2129.48</v>
      </c>
    </row>
    <row r="150" spans="1:8">
      <c r="A150" s="3"/>
      <c r="B150" s="10" t="s">
        <v>35</v>
      </c>
      <c r="C150" s="13">
        <v>1690</v>
      </c>
      <c r="D150" s="13">
        <v>1690</v>
      </c>
      <c r="E150" s="13">
        <v>373</v>
      </c>
      <c r="F150" s="13">
        <v>530.26</v>
      </c>
      <c r="G150" s="13">
        <v>411.3</v>
      </c>
      <c r="H150" s="28">
        <v>375.44</v>
      </c>
    </row>
    <row r="151" spans="1:8">
      <c r="A151" s="3"/>
      <c r="B151" s="10" t="s">
        <v>38</v>
      </c>
      <c r="C151" s="13">
        <v>468</v>
      </c>
      <c r="D151" s="13">
        <v>468</v>
      </c>
      <c r="E151" s="13">
        <v>107.3</v>
      </c>
      <c r="F151" s="13">
        <v>120.7</v>
      </c>
      <c r="G151" s="13">
        <v>120</v>
      </c>
      <c r="H151" s="28">
        <v>120</v>
      </c>
    </row>
    <row r="152" spans="1:8">
      <c r="A152" s="3"/>
      <c r="B152" s="10" t="s">
        <v>225</v>
      </c>
      <c r="C152" s="13">
        <v>3077</v>
      </c>
      <c r="D152" s="13">
        <v>3077</v>
      </c>
      <c r="E152" s="13">
        <v>0</v>
      </c>
      <c r="F152" s="13">
        <v>1540</v>
      </c>
      <c r="G152" s="13">
        <v>864</v>
      </c>
      <c r="H152" s="28">
        <v>673</v>
      </c>
    </row>
    <row r="153" spans="1:8">
      <c r="A153" s="3"/>
      <c r="B153" s="10" t="s">
        <v>36</v>
      </c>
      <c r="C153" s="13">
        <v>2893</v>
      </c>
      <c r="D153" s="13">
        <v>2893</v>
      </c>
      <c r="E153" s="13">
        <v>654</v>
      </c>
      <c r="F153" s="13">
        <v>967</v>
      </c>
      <c r="G153" s="13">
        <v>760</v>
      </c>
      <c r="H153" s="28">
        <v>512</v>
      </c>
    </row>
    <row r="154" spans="1:8">
      <c r="A154" s="3"/>
      <c r="B154" s="49" t="s">
        <v>99</v>
      </c>
      <c r="C154" s="50">
        <v>3929</v>
      </c>
      <c r="D154" s="50">
        <v>3929</v>
      </c>
      <c r="E154" s="50">
        <v>227.3</v>
      </c>
      <c r="F154" s="50">
        <v>1810.7</v>
      </c>
      <c r="G154" s="50">
        <v>1098</v>
      </c>
      <c r="H154" s="46">
        <v>793</v>
      </c>
    </row>
    <row r="155" spans="1:8">
      <c r="A155" s="3"/>
      <c r="B155" s="49" t="s">
        <v>100</v>
      </c>
      <c r="C155" s="50">
        <v>7823</v>
      </c>
      <c r="D155" s="50">
        <v>7823</v>
      </c>
      <c r="E155" s="50">
        <v>1679.8</v>
      </c>
      <c r="F155" s="50">
        <v>2028.5</v>
      </c>
      <c r="G155" s="50">
        <v>2028.5</v>
      </c>
      <c r="H155" s="46">
        <v>2086.1999999999998</v>
      </c>
    </row>
    <row r="156" spans="1:8">
      <c r="A156" s="3"/>
      <c r="B156" s="49" t="s">
        <v>101</v>
      </c>
      <c r="C156" s="50">
        <v>480</v>
      </c>
      <c r="D156" s="50">
        <v>480</v>
      </c>
      <c r="E156" s="50">
        <v>63</v>
      </c>
      <c r="F156" s="50">
        <v>167</v>
      </c>
      <c r="G156" s="50">
        <v>150</v>
      </c>
      <c r="H156" s="46">
        <v>100</v>
      </c>
    </row>
    <row r="157" spans="1:8">
      <c r="A157" s="3"/>
      <c r="B157" s="49" t="s">
        <v>102</v>
      </c>
      <c r="C157" s="50">
        <v>776</v>
      </c>
      <c r="D157" s="50">
        <v>776</v>
      </c>
      <c r="E157" s="50">
        <v>220.7</v>
      </c>
      <c r="F157" s="50">
        <v>232.69</v>
      </c>
      <c r="G157" s="50">
        <v>174.13</v>
      </c>
      <c r="H157" s="46">
        <v>148.47999999999999</v>
      </c>
    </row>
    <row r="158" spans="1:8">
      <c r="A158" s="3"/>
      <c r="B158" s="49" t="s">
        <v>103</v>
      </c>
      <c r="C158" s="50">
        <v>733</v>
      </c>
      <c r="D158" s="50">
        <v>733</v>
      </c>
      <c r="E158" s="50">
        <v>207</v>
      </c>
      <c r="F158" s="50">
        <v>270</v>
      </c>
      <c r="G158" s="50">
        <v>120</v>
      </c>
      <c r="H158" s="46">
        <v>136</v>
      </c>
    </row>
    <row r="159" spans="1:8">
      <c r="A159" s="3"/>
      <c r="B159" s="49" t="s">
        <v>104</v>
      </c>
      <c r="C159" s="50">
        <v>1155</v>
      </c>
      <c r="D159" s="50">
        <v>1155</v>
      </c>
      <c r="E159" s="50">
        <v>265</v>
      </c>
      <c r="F159" s="50">
        <v>305.95999999999998</v>
      </c>
      <c r="G159" s="50">
        <v>285.55</v>
      </c>
      <c r="H159" s="46">
        <v>298.49</v>
      </c>
    </row>
    <row r="160" spans="1:8">
      <c r="A160" s="3"/>
      <c r="B160" s="49" t="s">
        <v>105</v>
      </c>
      <c r="C160" s="50">
        <v>1586</v>
      </c>
      <c r="D160" s="50">
        <v>1586</v>
      </c>
      <c r="E160" s="50">
        <v>296.5</v>
      </c>
      <c r="F160" s="50">
        <v>722.95</v>
      </c>
      <c r="G160" s="50">
        <v>318.8</v>
      </c>
      <c r="H160" s="46">
        <v>247.75</v>
      </c>
    </row>
    <row r="161" spans="1:8">
      <c r="A161" s="4">
        <v>10</v>
      </c>
      <c r="B161" s="15" t="s">
        <v>16</v>
      </c>
      <c r="C161" s="12">
        <f t="shared" ref="C161:H161" si="44">C162+C163+C165+C164</f>
        <v>18827</v>
      </c>
      <c r="D161" s="12">
        <f t="shared" si="44"/>
        <v>18827</v>
      </c>
      <c r="E161" s="12">
        <f t="shared" si="44"/>
        <v>4298</v>
      </c>
      <c r="F161" s="12">
        <f t="shared" si="44"/>
        <v>5577.83</v>
      </c>
      <c r="G161" s="12">
        <f t="shared" si="44"/>
        <v>4806.2</v>
      </c>
      <c r="H161" s="12">
        <f t="shared" si="44"/>
        <v>4144.9699999999993</v>
      </c>
    </row>
    <row r="162" spans="1:8">
      <c r="A162" s="3"/>
      <c r="B162" s="10" t="s">
        <v>34</v>
      </c>
      <c r="C162" s="13">
        <v>3133</v>
      </c>
      <c r="D162" s="13">
        <v>3133</v>
      </c>
      <c r="E162" s="13">
        <v>857</v>
      </c>
      <c r="F162" s="13">
        <v>761.5</v>
      </c>
      <c r="G162" s="13">
        <v>761.5</v>
      </c>
      <c r="H162" s="28">
        <v>753</v>
      </c>
    </row>
    <row r="163" spans="1:8">
      <c r="A163" s="3"/>
      <c r="B163" s="10" t="s">
        <v>35</v>
      </c>
      <c r="C163" s="13">
        <v>13373</v>
      </c>
      <c r="D163" s="13">
        <v>13373</v>
      </c>
      <c r="E163" s="13">
        <v>2365</v>
      </c>
      <c r="F163" s="13">
        <v>4122.33</v>
      </c>
      <c r="G163" s="13">
        <v>3493.7</v>
      </c>
      <c r="H163" s="28">
        <v>3391.97</v>
      </c>
    </row>
    <row r="164" spans="1:8">
      <c r="A164" s="3"/>
      <c r="B164" s="10" t="s">
        <v>74</v>
      </c>
      <c r="C164" s="13">
        <v>2345</v>
      </c>
      <c r="D164" s="13">
        <v>2345</v>
      </c>
      <c r="E164" s="13">
        <v>1100</v>
      </c>
      <c r="F164" s="13">
        <v>694</v>
      </c>
      <c r="G164" s="13">
        <v>551</v>
      </c>
      <c r="H164" s="28">
        <v>0</v>
      </c>
    </row>
    <row r="165" spans="1:8">
      <c r="A165" s="3"/>
      <c r="B165" s="10" t="s">
        <v>44</v>
      </c>
      <c r="C165" s="13">
        <v>-24</v>
      </c>
      <c r="D165" s="13">
        <v>-24</v>
      </c>
      <c r="E165" s="13">
        <v>-24</v>
      </c>
      <c r="F165" s="13">
        <v>0</v>
      </c>
      <c r="G165" s="13">
        <v>0</v>
      </c>
      <c r="H165" s="28">
        <v>0</v>
      </c>
    </row>
    <row r="166" spans="1:8">
      <c r="A166" s="3"/>
      <c r="B166" s="49" t="s">
        <v>106</v>
      </c>
      <c r="C166" s="50">
        <v>1323</v>
      </c>
      <c r="D166" s="50">
        <v>1323</v>
      </c>
      <c r="E166" s="50">
        <v>50</v>
      </c>
      <c r="F166" s="50">
        <v>350</v>
      </c>
      <c r="G166" s="50">
        <v>826</v>
      </c>
      <c r="H166" s="46">
        <v>97</v>
      </c>
    </row>
    <row r="167" spans="1:8">
      <c r="A167" s="3"/>
      <c r="B167" s="49" t="s">
        <v>107</v>
      </c>
      <c r="C167" s="50">
        <v>5500</v>
      </c>
      <c r="D167" s="50">
        <v>5500</v>
      </c>
      <c r="E167" s="50">
        <v>1777.8</v>
      </c>
      <c r="F167" s="50">
        <v>1312.2</v>
      </c>
      <c r="G167" s="50">
        <v>900</v>
      </c>
      <c r="H167" s="46">
        <v>1510</v>
      </c>
    </row>
    <row r="168" spans="1:8">
      <c r="A168" s="3"/>
      <c r="B168" s="49" t="s">
        <v>108</v>
      </c>
      <c r="C168" s="50">
        <v>12004</v>
      </c>
      <c r="D168" s="50">
        <v>12004</v>
      </c>
      <c r="E168" s="50">
        <v>2470.1999999999998</v>
      </c>
      <c r="F168" s="50">
        <v>3915.63</v>
      </c>
      <c r="G168" s="50">
        <v>3080.2</v>
      </c>
      <c r="H168" s="46">
        <v>2537.9699999999998</v>
      </c>
    </row>
    <row r="169" spans="1:8">
      <c r="A169" s="4">
        <v>11</v>
      </c>
      <c r="B169" s="15" t="s">
        <v>15</v>
      </c>
      <c r="C169" s="12">
        <f>C171+C172</f>
        <v>3512</v>
      </c>
      <c r="D169" s="12">
        <f>D171+D172+D170</f>
        <v>3512</v>
      </c>
      <c r="E169" s="12">
        <f>E171+E172+E170</f>
        <v>750</v>
      </c>
      <c r="F169" s="12">
        <f>F171+F172+F170</f>
        <v>900</v>
      </c>
      <c r="G169" s="12">
        <f>G171+G172+G170</f>
        <v>1012</v>
      </c>
      <c r="H169" s="12">
        <f>H171+H172+H170</f>
        <v>850</v>
      </c>
    </row>
    <row r="170" spans="1:8">
      <c r="A170" s="4"/>
      <c r="B170" s="10" t="s">
        <v>34</v>
      </c>
      <c r="C170" s="41">
        <v>0</v>
      </c>
      <c r="D170" s="41">
        <v>1207.5</v>
      </c>
      <c r="E170" s="41">
        <v>0</v>
      </c>
      <c r="F170" s="41">
        <v>402.5</v>
      </c>
      <c r="G170" s="41">
        <v>402.5</v>
      </c>
      <c r="H170" s="41">
        <v>402.5</v>
      </c>
    </row>
    <row r="171" spans="1:8">
      <c r="A171" s="3"/>
      <c r="B171" s="10" t="s">
        <v>35</v>
      </c>
      <c r="C171" s="13">
        <v>3412</v>
      </c>
      <c r="D171" s="13">
        <v>2204.5</v>
      </c>
      <c r="E171" s="13">
        <v>650</v>
      </c>
      <c r="F171" s="13">
        <v>497.5</v>
      </c>
      <c r="G171" s="13">
        <v>609.5</v>
      </c>
      <c r="H171" s="28">
        <v>447.5</v>
      </c>
    </row>
    <row r="172" spans="1:8">
      <c r="A172" s="3"/>
      <c r="B172" s="98" t="s">
        <v>231</v>
      </c>
      <c r="C172" s="13">
        <v>100</v>
      </c>
      <c r="D172" s="13">
        <v>100</v>
      </c>
      <c r="E172" s="13">
        <v>100</v>
      </c>
      <c r="F172" s="13">
        <v>0</v>
      </c>
      <c r="G172" s="13">
        <v>0</v>
      </c>
      <c r="H172" s="28">
        <v>0</v>
      </c>
    </row>
    <row r="173" spans="1:8">
      <c r="A173" s="3"/>
      <c r="B173" s="49" t="s">
        <v>109</v>
      </c>
      <c r="C173" s="50">
        <v>3300</v>
      </c>
      <c r="D173" s="50">
        <v>3300</v>
      </c>
      <c r="E173" s="50">
        <v>750</v>
      </c>
      <c r="F173" s="50">
        <v>900</v>
      </c>
      <c r="G173" s="50">
        <v>900</v>
      </c>
      <c r="H173" s="46">
        <v>750</v>
      </c>
    </row>
    <row r="174" spans="1:8">
      <c r="A174" s="3"/>
      <c r="B174" s="49" t="s">
        <v>110</v>
      </c>
      <c r="C174" s="50">
        <v>212</v>
      </c>
      <c r="D174" s="50">
        <v>212</v>
      </c>
      <c r="E174" s="50">
        <v>0</v>
      </c>
      <c r="F174" s="50">
        <v>0</v>
      </c>
      <c r="G174" s="50">
        <v>112</v>
      </c>
      <c r="H174" s="46">
        <v>100</v>
      </c>
    </row>
    <row r="175" spans="1:8">
      <c r="A175" s="4">
        <v>12</v>
      </c>
      <c r="B175" s="15" t="s">
        <v>14</v>
      </c>
      <c r="C175" s="12">
        <f t="shared" ref="C175:H175" si="45">C176</f>
        <v>3907</v>
      </c>
      <c r="D175" s="12">
        <f t="shared" si="45"/>
        <v>3907</v>
      </c>
      <c r="E175" s="12">
        <f t="shared" si="45"/>
        <v>931.4</v>
      </c>
      <c r="F175" s="12">
        <f t="shared" si="45"/>
        <v>950.6</v>
      </c>
      <c r="G175" s="12">
        <f t="shared" si="45"/>
        <v>138</v>
      </c>
      <c r="H175" s="12">
        <f t="shared" si="45"/>
        <v>1887</v>
      </c>
    </row>
    <row r="176" spans="1:8">
      <c r="A176" s="4"/>
      <c r="B176" s="15" t="s">
        <v>72</v>
      </c>
      <c r="C176" s="39">
        <v>3907</v>
      </c>
      <c r="D176" s="39">
        <v>3907</v>
      </c>
      <c r="E176" s="39">
        <v>931.4</v>
      </c>
      <c r="F176" s="39">
        <v>950.6</v>
      </c>
      <c r="G176" s="26">
        <v>138</v>
      </c>
      <c r="H176" s="28">
        <v>1887</v>
      </c>
    </row>
    <row r="177" spans="1:8">
      <c r="A177" s="4"/>
      <c r="B177" s="48" t="s">
        <v>111</v>
      </c>
      <c r="C177" s="47">
        <v>1602</v>
      </c>
      <c r="D177" s="47">
        <v>1602</v>
      </c>
      <c r="E177" s="47">
        <v>801.4</v>
      </c>
      <c r="F177" s="47">
        <v>800.6</v>
      </c>
      <c r="G177" s="50">
        <v>0</v>
      </c>
      <c r="H177" s="46">
        <v>0</v>
      </c>
    </row>
    <row r="178" spans="1:8">
      <c r="A178" s="4"/>
      <c r="B178" s="48" t="s">
        <v>226</v>
      </c>
      <c r="C178" s="47">
        <v>138</v>
      </c>
      <c r="D178" s="47">
        <v>138</v>
      </c>
      <c r="E178" s="47">
        <v>0</v>
      </c>
      <c r="F178" s="47">
        <v>0</v>
      </c>
      <c r="G178" s="50">
        <v>0</v>
      </c>
      <c r="H178" s="46">
        <v>138</v>
      </c>
    </row>
    <row r="179" spans="1:8">
      <c r="A179" s="4"/>
      <c r="B179" s="48" t="s">
        <v>227</v>
      </c>
      <c r="C179" s="47">
        <v>2167</v>
      </c>
      <c r="D179" s="47">
        <v>2167</v>
      </c>
      <c r="E179" s="47">
        <v>130</v>
      </c>
      <c r="F179" s="47">
        <v>150</v>
      </c>
      <c r="G179" s="50">
        <v>138</v>
      </c>
      <c r="H179" s="46">
        <v>1749</v>
      </c>
    </row>
    <row r="180" spans="1:8">
      <c r="A180" s="4">
        <v>13</v>
      </c>
      <c r="B180" s="15" t="s">
        <v>13</v>
      </c>
      <c r="C180" s="12">
        <f t="shared" ref="C180:H180" si="46">C181+C184</f>
        <v>28860</v>
      </c>
      <c r="D180" s="12">
        <f t="shared" si="46"/>
        <v>28860</v>
      </c>
      <c r="E180" s="12">
        <f t="shared" si="46"/>
        <v>8452</v>
      </c>
      <c r="F180" s="12">
        <f t="shared" si="46"/>
        <v>11000</v>
      </c>
      <c r="G180" s="12">
        <f t="shared" si="46"/>
        <v>1880</v>
      </c>
      <c r="H180" s="12">
        <f t="shared" si="46"/>
        <v>7528</v>
      </c>
    </row>
    <row r="181" spans="1:8">
      <c r="A181" s="3"/>
      <c r="B181" s="10" t="s">
        <v>42</v>
      </c>
      <c r="C181" s="13">
        <v>28426</v>
      </c>
      <c r="D181" s="13">
        <v>28426</v>
      </c>
      <c r="E181" s="13">
        <v>8450</v>
      </c>
      <c r="F181" s="13">
        <v>10850</v>
      </c>
      <c r="G181" s="13">
        <v>1700</v>
      </c>
      <c r="H181" s="28">
        <v>7426</v>
      </c>
    </row>
    <row r="182" spans="1:8">
      <c r="A182" s="3"/>
      <c r="B182" s="97" t="s">
        <v>228</v>
      </c>
      <c r="C182" s="13">
        <v>17426</v>
      </c>
      <c r="D182" s="13">
        <v>17426</v>
      </c>
      <c r="E182" s="13">
        <v>6729</v>
      </c>
      <c r="F182" s="13">
        <v>5771</v>
      </c>
      <c r="G182" s="13">
        <v>1000</v>
      </c>
      <c r="H182" s="28">
        <v>3926</v>
      </c>
    </row>
    <row r="183" spans="1:8">
      <c r="A183" s="3"/>
      <c r="B183" s="97" t="s">
        <v>229</v>
      </c>
      <c r="C183" s="13">
        <v>11000</v>
      </c>
      <c r="D183" s="13">
        <v>11000</v>
      </c>
      <c r="E183" s="13">
        <v>1721</v>
      </c>
      <c r="F183" s="13">
        <v>5079</v>
      </c>
      <c r="G183" s="13">
        <v>700</v>
      </c>
      <c r="H183" s="28">
        <v>3500</v>
      </c>
    </row>
    <row r="184" spans="1:8">
      <c r="A184" s="3"/>
      <c r="B184" s="10" t="s">
        <v>74</v>
      </c>
      <c r="C184" s="13">
        <v>434</v>
      </c>
      <c r="D184" s="13">
        <v>434</v>
      </c>
      <c r="E184" s="13">
        <v>2</v>
      </c>
      <c r="F184" s="13">
        <v>150</v>
      </c>
      <c r="G184" s="13">
        <v>180</v>
      </c>
      <c r="H184" s="28">
        <v>102</v>
      </c>
    </row>
    <row r="185" spans="1:8">
      <c r="A185" s="3"/>
      <c r="B185" s="49" t="s">
        <v>112</v>
      </c>
      <c r="C185" s="50">
        <v>28860</v>
      </c>
      <c r="D185" s="50">
        <v>28860</v>
      </c>
      <c r="E185" s="50">
        <v>8452</v>
      </c>
      <c r="F185" s="50">
        <v>11000</v>
      </c>
      <c r="G185" s="50">
        <v>1880</v>
      </c>
      <c r="H185" s="46">
        <v>7528</v>
      </c>
    </row>
    <row r="186" spans="1:8">
      <c r="A186" s="4">
        <v>14</v>
      </c>
      <c r="B186" s="16" t="s">
        <v>12</v>
      </c>
      <c r="C186" s="17">
        <v>30</v>
      </c>
      <c r="D186" s="17">
        <v>30</v>
      </c>
      <c r="E186" s="17">
        <v>11</v>
      </c>
      <c r="F186" s="17">
        <v>5</v>
      </c>
      <c r="G186" s="17">
        <v>10</v>
      </c>
      <c r="H186" s="17">
        <v>4</v>
      </c>
    </row>
    <row r="187" spans="1:8">
      <c r="A187" s="4"/>
      <c r="B187" s="10" t="s">
        <v>35</v>
      </c>
      <c r="C187" s="29">
        <v>30</v>
      </c>
      <c r="D187" s="29">
        <v>30</v>
      </c>
      <c r="E187" s="29">
        <v>11</v>
      </c>
      <c r="F187" s="29">
        <v>5</v>
      </c>
      <c r="G187" s="29">
        <v>10</v>
      </c>
      <c r="H187" s="29">
        <v>4</v>
      </c>
    </row>
    <row r="188" spans="1:8">
      <c r="A188" s="4">
        <v>15</v>
      </c>
      <c r="B188" s="16" t="s">
        <v>11</v>
      </c>
      <c r="C188" s="17">
        <f t="shared" ref="C188:H188" si="47">C189+C190+C191+C192</f>
        <v>3193</v>
      </c>
      <c r="D188" s="17">
        <f t="shared" si="47"/>
        <v>3193</v>
      </c>
      <c r="E188" s="17">
        <f t="shared" si="47"/>
        <v>79.04000000000002</v>
      </c>
      <c r="F188" s="17">
        <f t="shared" si="47"/>
        <v>2081</v>
      </c>
      <c r="G188" s="17">
        <f t="shared" si="47"/>
        <v>545.6</v>
      </c>
      <c r="H188" s="17">
        <f t="shared" si="47"/>
        <v>487.36</v>
      </c>
    </row>
    <row r="189" spans="1:8">
      <c r="A189" s="3"/>
      <c r="B189" s="10" t="s">
        <v>34</v>
      </c>
      <c r="C189" s="18">
        <v>470</v>
      </c>
      <c r="D189" s="18">
        <v>470</v>
      </c>
      <c r="E189" s="18">
        <v>126</v>
      </c>
      <c r="F189" s="18">
        <v>119</v>
      </c>
      <c r="G189" s="18">
        <v>117.6</v>
      </c>
      <c r="H189" s="28">
        <v>107.4</v>
      </c>
    </row>
    <row r="190" spans="1:8">
      <c r="A190" s="3"/>
      <c r="B190" s="10" t="s">
        <v>35</v>
      </c>
      <c r="C190" s="18">
        <v>1465.96</v>
      </c>
      <c r="D190" s="18">
        <v>1465.96</v>
      </c>
      <c r="E190" s="18">
        <v>289</v>
      </c>
      <c r="F190" s="18">
        <v>421</v>
      </c>
      <c r="G190" s="18">
        <v>418</v>
      </c>
      <c r="H190" s="28">
        <v>337.96</v>
      </c>
    </row>
    <row r="191" spans="1:8">
      <c r="A191" s="3"/>
      <c r="B191" s="10" t="s">
        <v>74</v>
      </c>
      <c r="C191" s="18">
        <v>1593</v>
      </c>
      <c r="D191" s="18">
        <v>1593</v>
      </c>
      <c r="E191" s="18">
        <v>0</v>
      </c>
      <c r="F191" s="18">
        <v>1541</v>
      </c>
      <c r="G191" s="18">
        <v>10</v>
      </c>
      <c r="H191" s="28">
        <v>42</v>
      </c>
    </row>
    <row r="192" spans="1:8">
      <c r="A192" s="3"/>
      <c r="B192" s="10" t="s">
        <v>44</v>
      </c>
      <c r="C192" s="18">
        <v>-335.96</v>
      </c>
      <c r="D192" s="18">
        <v>-335.96</v>
      </c>
      <c r="E192" s="18">
        <v>-335.96</v>
      </c>
      <c r="F192" s="18">
        <v>0</v>
      </c>
      <c r="G192" s="18">
        <v>0</v>
      </c>
      <c r="H192" s="28">
        <v>0</v>
      </c>
    </row>
    <row r="193" spans="1:8">
      <c r="A193" s="3"/>
      <c r="B193" s="49" t="s">
        <v>113</v>
      </c>
      <c r="C193" s="18">
        <v>3193</v>
      </c>
      <c r="D193" s="18">
        <v>3193</v>
      </c>
      <c r="E193" s="18">
        <v>79.040000000000006</v>
      </c>
      <c r="F193" s="18">
        <v>2081</v>
      </c>
      <c r="G193" s="18">
        <v>545.6</v>
      </c>
      <c r="H193" s="28">
        <v>487.36</v>
      </c>
    </row>
    <row r="194" spans="1:8">
      <c r="A194" s="21" t="s">
        <v>10</v>
      </c>
      <c r="B194" s="21" t="s">
        <v>9</v>
      </c>
      <c r="C194" s="22">
        <f t="shared" ref="C194:H194" si="48">C92+C97+C104+C107+C110+C117+C129+C135+C148+C161+C169+C175+C180+C186+C188</f>
        <v>158850</v>
      </c>
      <c r="D194" s="22">
        <f t="shared" si="48"/>
        <v>161301</v>
      </c>
      <c r="E194" s="22">
        <f t="shared" si="48"/>
        <v>42233.060000000005</v>
      </c>
      <c r="F194" s="22">
        <f t="shared" si="48"/>
        <v>49947</v>
      </c>
      <c r="G194" s="22">
        <f t="shared" si="48"/>
        <v>32888</v>
      </c>
      <c r="H194" s="22">
        <f t="shared" si="48"/>
        <v>36232.94</v>
      </c>
    </row>
    <row r="195" spans="1:8">
      <c r="A195" s="4" t="s">
        <v>8</v>
      </c>
      <c r="B195" s="4" t="s">
        <v>7</v>
      </c>
      <c r="C195" s="14">
        <f t="shared" ref="C195:H195" si="49">C91-C194</f>
        <v>0</v>
      </c>
      <c r="D195" s="14">
        <f t="shared" si="49"/>
        <v>0</v>
      </c>
      <c r="E195" s="14">
        <f t="shared" si="49"/>
        <v>0</v>
      </c>
      <c r="F195" s="14">
        <f t="shared" si="49"/>
        <v>0</v>
      </c>
      <c r="G195" s="14">
        <f t="shared" si="49"/>
        <v>0</v>
      </c>
      <c r="H195" s="14">
        <f t="shared" si="49"/>
        <v>0</v>
      </c>
    </row>
    <row r="196" spans="1:8">
      <c r="A196" s="21" t="s">
        <v>65</v>
      </c>
      <c r="B196" s="21" t="s">
        <v>64</v>
      </c>
      <c r="C196" s="22">
        <f t="shared" ref="C196:H196" si="50">C197+C198+C199+C200+C201+C202+C204+C205+C206+C207+C209+C203+C208</f>
        <v>158850</v>
      </c>
      <c r="D196" s="22">
        <f t="shared" si="50"/>
        <v>161301.00000000003</v>
      </c>
      <c r="E196" s="22">
        <f t="shared" si="50"/>
        <v>42233.060000000012</v>
      </c>
      <c r="F196" s="22">
        <f t="shared" si="50"/>
        <v>49947</v>
      </c>
      <c r="G196" s="22">
        <f t="shared" si="50"/>
        <v>32888</v>
      </c>
      <c r="H196" s="22">
        <f t="shared" si="50"/>
        <v>36232.939999999988</v>
      </c>
    </row>
    <row r="197" spans="1:8">
      <c r="A197" s="3">
        <v>1</v>
      </c>
      <c r="B197" s="2" t="s">
        <v>6</v>
      </c>
      <c r="C197" s="14">
        <f>C93+C111+C118+C136+C149+C162+C189+C130</f>
        <v>73329</v>
      </c>
      <c r="D197" s="14">
        <f>D93+D111+D118+D136+D149+D162+D189+D130+D170</f>
        <v>76987.5</v>
      </c>
      <c r="E197" s="14">
        <f>E93+E111+E118+E136+E149+E162+E189+E130+E170</f>
        <v>20548.100000000002</v>
      </c>
      <c r="F197" s="14">
        <f>F93+F111+F118+F136+F149+F162+F189+F130+F170</f>
        <v>21242.27</v>
      </c>
      <c r="G197" s="14">
        <f>G93+G111+G118+G136+G149+G162+G189+G130+G170</f>
        <v>18475.679999999997</v>
      </c>
      <c r="H197" s="14">
        <f>H93+H111+H118+H136+H149+H162+H189+H130+H170</f>
        <v>16721.449999999997</v>
      </c>
    </row>
    <row r="198" spans="1:8">
      <c r="A198" s="3">
        <v>2</v>
      </c>
      <c r="B198" s="2" t="s">
        <v>5</v>
      </c>
      <c r="C198" s="14">
        <f t="shared" ref="C198:H198" si="51">C94+C112+C119+C137+C150+C163+C171+C186+C190+C131</f>
        <v>31749.96</v>
      </c>
      <c r="D198" s="14">
        <f t="shared" si="51"/>
        <v>30550.559999999998</v>
      </c>
      <c r="E198" s="14">
        <f t="shared" si="51"/>
        <v>7515</v>
      </c>
      <c r="F198" s="14">
        <f t="shared" si="51"/>
        <v>8307.16</v>
      </c>
      <c r="G198" s="14">
        <f t="shared" si="51"/>
        <v>7437.79</v>
      </c>
      <c r="H198" s="14">
        <f t="shared" si="51"/>
        <v>7290.61</v>
      </c>
    </row>
    <row r="199" spans="1:8">
      <c r="A199" s="3">
        <v>3</v>
      </c>
      <c r="B199" s="2" t="s">
        <v>68</v>
      </c>
      <c r="C199" s="14">
        <f t="shared" ref="C199:H199" si="52">C104</f>
        <v>3210</v>
      </c>
      <c r="D199" s="14">
        <f t="shared" si="52"/>
        <v>3210</v>
      </c>
      <c r="E199" s="14">
        <f t="shared" si="52"/>
        <v>1170</v>
      </c>
      <c r="F199" s="14">
        <f t="shared" si="52"/>
        <v>1200</v>
      </c>
      <c r="G199" s="14">
        <f t="shared" si="52"/>
        <v>830</v>
      </c>
      <c r="H199" s="14">
        <f t="shared" si="52"/>
        <v>10</v>
      </c>
    </row>
    <row r="200" spans="1:8">
      <c r="A200" s="3">
        <v>4</v>
      </c>
      <c r="B200" s="2" t="s">
        <v>4</v>
      </c>
      <c r="C200" s="14">
        <f t="shared" ref="C200:H200" si="53">C181</f>
        <v>28426</v>
      </c>
      <c r="D200" s="14">
        <f t="shared" si="53"/>
        <v>28426</v>
      </c>
      <c r="E200" s="14">
        <f t="shared" si="53"/>
        <v>8450</v>
      </c>
      <c r="F200" s="14">
        <f t="shared" si="53"/>
        <v>10850</v>
      </c>
      <c r="G200" s="14">
        <f t="shared" si="53"/>
        <v>1700</v>
      </c>
      <c r="H200" s="14">
        <f t="shared" si="53"/>
        <v>7426</v>
      </c>
    </row>
    <row r="201" spans="1:8">
      <c r="A201" s="3">
        <v>5</v>
      </c>
      <c r="B201" s="2" t="s">
        <v>115</v>
      </c>
      <c r="C201" s="14">
        <f t="shared" ref="C201:H201" si="54">C99</f>
        <v>100</v>
      </c>
      <c r="D201" s="14">
        <f t="shared" si="54"/>
        <v>16.48</v>
      </c>
      <c r="E201" s="14">
        <f t="shared" si="54"/>
        <v>0</v>
      </c>
      <c r="F201" s="14">
        <f t="shared" si="54"/>
        <v>0</v>
      </c>
      <c r="G201" s="14">
        <f t="shared" si="54"/>
        <v>0</v>
      </c>
      <c r="H201" s="14">
        <f t="shared" si="54"/>
        <v>16.48</v>
      </c>
    </row>
    <row r="202" spans="1:8">
      <c r="A202" s="3">
        <v>6</v>
      </c>
      <c r="B202" s="2" t="s">
        <v>3</v>
      </c>
      <c r="C202" s="14">
        <f t="shared" ref="C202:H202" si="55">C98+C108+C113+C138+C151</f>
        <v>6552</v>
      </c>
      <c r="D202" s="14">
        <f t="shared" si="55"/>
        <v>6627.42</v>
      </c>
      <c r="E202" s="14">
        <f t="shared" si="55"/>
        <v>1832.47</v>
      </c>
      <c r="F202" s="14">
        <f t="shared" si="55"/>
        <v>1900.42</v>
      </c>
      <c r="G202" s="14">
        <f t="shared" si="55"/>
        <v>1549.53</v>
      </c>
      <c r="H202" s="14">
        <f t="shared" si="55"/>
        <v>1345</v>
      </c>
    </row>
    <row r="203" spans="1:8">
      <c r="A203" s="3">
        <v>7</v>
      </c>
      <c r="B203" s="2" t="s">
        <v>225</v>
      </c>
      <c r="C203" s="14">
        <f t="shared" ref="C203:H203" si="56">C152</f>
        <v>3077</v>
      </c>
      <c r="D203" s="14">
        <f t="shared" si="56"/>
        <v>3077</v>
      </c>
      <c r="E203" s="14">
        <f t="shared" si="56"/>
        <v>0</v>
      </c>
      <c r="F203" s="14">
        <f t="shared" si="56"/>
        <v>1540</v>
      </c>
      <c r="G203" s="14">
        <f t="shared" si="56"/>
        <v>864</v>
      </c>
      <c r="H203" s="14">
        <f t="shared" si="56"/>
        <v>673</v>
      </c>
    </row>
    <row r="204" spans="1:8">
      <c r="A204" s="3">
        <v>8</v>
      </c>
      <c r="B204" s="2" t="s">
        <v>1</v>
      </c>
      <c r="C204" s="14">
        <f t="shared" ref="C204:H204" si="57">C120+C132+C153</f>
        <v>3178</v>
      </c>
      <c r="D204" s="14">
        <f t="shared" si="57"/>
        <v>3178</v>
      </c>
      <c r="E204" s="14">
        <f t="shared" si="57"/>
        <v>732.65</v>
      </c>
      <c r="F204" s="14">
        <f t="shared" si="57"/>
        <v>1049.1500000000001</v>
      </c>
      <c r="G204" s="14">
        <f t="shared" si="57"/>
        <v>805</v>
      </c>
      <c r="H204" s="14">
        <f t="shared" si="57"/>
        <v>591.20000000000005</v>
      </c>
    </row>
    <row r="205" spans="1:8">
      <c r="A205" s="3">
        <v>9</v>
      </c>
      <c r="B205" s="2" t="s">
        <v>0</v>
      </c>
      <c r="C205" s="14">
        <f t="shared" ref="C205:H205" si="58">C121+C139</f>
        <v>181</v>
      </c>
      <c r="D205" s="14">
        <f t="shared" si="58"/>
        <v>181</v>
      </c>
      <c r="E205" s="14">
        <f t="shared" si="58"/>
        <v>24.9</v>
      </c>
      <c r="F205" s="14">
        <f t="shared" si="58"/>
        <v>81.900000000000006</v>
      </c>
      <c r="G205" s="14">
        <f t="shared" si="58"/>
        <v>6.5</v>
      </c>
      <c r="H205" s="14">
        <f t="shared" si="58"/>
        <v>67.7</v>
      </c>
    </row>
    <row r="206" spans="1:8">
      <c r="A206" s="3">
        <v>10</v>
      </c>
      <c r="B206" s="2" t="s">
        <v>39</v>
      </c>
      <c r="C206" s="14">
        <f t="shared" ref="C206:H206" si="59">C176+C102</f>
        <v>4107</v>
      </c>
      <c r="D206" s="14">
        <f t="shared" si="59"/>
        <v>4107</v>
      </c>
      <c r="E206" s="14">
        <f t="shared" si="59"/>
        <v>931.4</v>
      </c>
      <c r="F206" s="14">
        <f t="shared" si="59"/>
        <v>1050.5999999999999</v>
      </c>
      <c r="G206" s="14">
        <f t="shared" si="59"/>
        <v>238</v>
      </c>
      <c r="H206" s="14">
        <f t="shared" si="59"/>
        <v>1887</v>
      </c>
    </row>
    <row r="207" spans="1:8">
      <c r="A207" s="3">
        <v>11</v>
      </c>
      <c r="B207" s="2" t="s">
        <v>37</v>
      </c>
      <c r="C207" s="14">
        <f t="shared" ref="C207:H207" si="60">C122+C140+C164+C191+C184+C114</f>
        <v>5224</v>
      </c>
      <c r="D207" s="14">
        <f t="shared" si="60"/>
        <v>5224</v>
      </c>
      <c r="E207" s="14">
        <f t="shared" si="60"/>
        <v>1299</v>
      </c>
      <c r="F207" s="14">
        <f t="shared" si="60"/>
        <v>2730</v>
      </c>
      <c r="G207" s="14">
        <f t="shared" si="60"/>
        <v>986</v>
      </c>
      <c r="H207" s="14">
        <f t="shared" si="60"/>
        <v>209</v>
      </c>
    </row>
    <row r="208" spans="1:8">
      <c r="A208" s="3">
        <v>12</v>
      </c>
      <c r="B208" s="2" t="s">
        <v>230</v>
      </c>
      <c r="C208" s="14">
        <f t="shared" ref="C208:H208" si="61">C172</f>
        <v>100</v>
      </c>
      <c r="D208" s="14">
        <f t="shared" si="61"/>
        <v>100</v>
      </c>
      <c r="E208" s="14">
        <f t="shared" si="61"/>
        <v>100</v>
      </c>
      <c r="F208" s="14">
        <f t="shared" si="61"/>
        <v>0</v>
      </c>
      <c r="G208" s="14">
        <f t="shared" si="61"/>
        <v>0</v>
      </c>
      <c r="H208" s="14">
        <f t="shared" si="61"/>
        <v>0</v>
      </c>
    </row>
    <row r="209" spans="1:8">
      <c r="A209" s="3">
        <v>13</v>
      </c>
      <c r="B209" s="1" t="s">
        <v>45</v>
      </c>
      <c r="C209" s="14">
        <f t="shared" ref="C209:H209" si="62">C95+C165+C192+C123</f>
        <v>-383.96</v>
      </c>
      <c r="D209" s="14">
        <f t="shared" si="62"/>
        <v>-383.96</v>
      </c>
      <c r="E209" s="14">
        <f t="shared" si="62"/>
        <v>-370.46</v>
      </c>
      <c r="F209" s="14">
        <f t="shared" si="62"/>
        <v>-4.5</v>
      </c>
      <c r="G209" s="14">
        <f t="shared" si="62"/>
        <v>-4.5</v>
      </c>
      <c r="H209" s="14">
        <f t="shared" si="62"/>
        <v>-4.5</v>
      </c>
    </row>
    <row r="211" spans="1:8">
      <c r="B211" s="20" t="s">
        <v>251</v>
      </c>
      <c r="C211" s="20"/>
      <c r="D211" s="20"/>
    </row>
    <row r="213" spans="1:8">
      <c r="A213" s="8" t="s">
        <v>33</v>
      </c>
      <c r="B213" s="35" t="s">
        <v>32</v>
      </c>
      <c r="C213" s="31" t="s">
        <v>66</v>
      </c>
      <c r="D213" s="31" t="s">
        <v>66</v>
      </c>
      <c r="E213" s="31" t="s">
        <v>66</v>
      </c>
      <c r="F213" s="31" t="s">
        <v>66</v>
      </c>
      <c r="G213" s="31" t="s">
        <v>66</v>
      </c>
      <c r="H213" s="42" t="s">
        <v>66</v>
      </c>
    </row>
    <row r="214" spans="1:8">
      <c r="A214" s="30" t="s">
        <v>31</v>
      </c>
      <c r="B214" s="36"/>
      <c r="C214" s="32" t="s">
        <v>70</v>
      </c>
      <c r="D214" s="32" t="s">
        <v>245</v>
      </c>
      <c r="E214" s="32" t="s">
        <v>75</v>
      </c>
      <c r="F214" s="32" t="s">
        <v>75</v>
      </c>
      <c r="G214" s="32" t="s">
        <v>75</v>
      </c>
      <c r="H214" s="43" t="s">
        <v>75</v>
      </c>
    </row>
    <row r="215" spans="1:8">
      <c r="A215" s="30"/>
      <c r="B215" s="36"/>
      <c r="C215" s="101" t="s">
        <v>250</v>
      </c>
      <c r="D215" s="32"/>
      <c r="E215" s="32" t="s">
        <v>26</v>
      </c>
      <c r="F215" s="32" t="s">
        <v>10</v>
      </c>
      <c r="G215" s="32" t="s">
        <v>8</v>
      </c>
      <c r="H215" s="43" t="s">
        <v>65</v>
      </c>
    </row>
    <row r="216" spans="1:8">
      <c r="A216" s="38"/>
      <c r="B216" s="37"/>
      <c r="C216" s="33" t="s">
        <v>222</v>
      </c>
      <c r="D216" s="33" t="s">
        <v>222</v>
      </c>
      <c r="E216" s="33" t="s">
        <v>222</v>
      </c>
      <c r="F216" s="33" t="s">
        <v>222</v>
      </c>
      <c r="G216" s="33" t="s">
        <v>222</v>
      </c>
      <c r="H216" s="33" t="s">
        <v>222</v>
      </c>
    </row>
    <row r="217" spans="1:8">
      <c r="A217" s="6" t="s">
        <v>30</v>
      </c>
      <c r="B217" s="6" t="s">
        <v>29</v>
      </c>
      <c r="C217" s="6">
        <v>1</v>
      </c>
      <c r="D217" s="6">
        <v>2</v>
      </c>
      <c r="E217" s="6">
        <v>2</v>
      </c>
      <c r="F217" s="6">
        <v>3</v>
      </c>
      <c r="G217" s="27">
        <v>4</v>
      </c>
      <c r="H217" s="34" t="s">
        <v>77</v>
      </c>
    </row>
    <row r="218" spans="1:8">
      <c r="A218" s="4">
        <v>1</v>
      </c>
      <c r="B218" s="15" t="s">
        <v>116</v>
      </c>
      <c r="C218" s="12">
        <f t="shared" ref="C218:H218" si="63">C219+C220+C221+C222+C223+C224+C225</f>
        <v>3880</v>
      </c>
      <c r="D218" s="12">
        <f t="shared" si="63"/>
        <v>3880</v>
      </c>
      <c r="E218" s="12">
        <f t="shared" si="63"/>
        <v>1217.43</v>
      </c>
      <c r="F218" s="12">
        <f t="shared" si="63"/>
        <v>858.99999999999989</v>
      </c>
      <c r="G218" s="12">
        <f t="shared" si="63"/>
        <v>841.77</v>
      </c>
      <c r="H218" s="12">
        <f t="shared" si="63"/>
        <v>961.80000000000007</v>
      </c>
    </row>
    <row r="219" spans="1:8">
      <c r="A219" s="3"/>
      <c r="B219" s="9" t="s">
        <v>51</v>
      </c>
      <c r="C219" s="11">
        <v>390</v>
      </c>
      <c r="D219" s="11">
        <v>390</v>
      </c>
      <c r="E219" s="11">
        <v>3</v>
      </c>
      <c r="F219" s="11">
        <v>79</v>
      </c>
      <c r="G219" s="11">
        <v>108</v>
      </c>
      <c r="H219" s="28">
        <v>200</v>
      </c>
    </row>
    <row r="220" spans="1:8">
      <c r="A220" s="3"/>
      <c r="B220" s="9" t="s">
        <v>52</v>
      </c>
      <c r="C220" s="11">
        <v>2400</v>
      </c>
      <c r="D220" s="11">
        <v>2400</v>
      </c>
      <c r="E220" s="11">
        <v>778</v>
      </c>
      <c r="F220" s="11">
        <v>543</v>
      </c>
      <c r="G220" s="11">
        <v>543</v>
      </c>
      <c r="H220" s="28">
        <v>536</v>
      </c>
    </row>
    <row r="221" spans="1:8">
      <c r="A221" s="3"/>
      <c r="B221" s="9" t="s">
        <v>117</v>
      </c>
      <c r="C221" s="11">
        <v>235</v>
      </c>
      <c r="D221" s="11">
        <v>235</v>
      </c>
      <c r="E221" s="11">
        <v>96.7</v>
      </c>
      <c r="F221" s="11">
        <v>50.3</v>
      </c>
      <c r="G221" s="11">
        <v>44</v>
      </c>
      <c r="H221" s="28">
        <v>44</v>
      </c>
    </row>
    <row r="222" spans="1:8">
      <c r="A222" s="3"/>
      <c r="B222" s="9" t="s">
        <v>118</v>
      </c>
      <c r="C222" s="11">
        <v>390</v>
      </c>
      <c r="D222" s="11">
        <v>390</v>
      </c>
      <c r="E222" s="11">
        <v>173.73</v>
      </c>
      <c r="F222" s="11">
        <v>71.900000000000006</v>
      </c>
      <c r="G222" s="11">
        <v>72.17</v>
      </c>
      <c r="H222" s="28">
        <v>72.2</v>
      </c>
    </row>
    <row r="223" spans="1:8">
      <c r="A223" s="3"/>
      <c r="B223" s="9" t="s">
        <v>119</v>
      </c>
      <c r="C223" s="11">
        <v>120</v>
      </c>
      <c r="D223" s="11">
        <v>120</v>
      </c>
      <c r="E223" s="11">
        <v>73</v>
      </c>
      <c r="F223" s="11">
        <v>31</v>
      </c>
      <c r="G223" s="11">
        <v>5</v>
      </c>
      <c r="H223" s="28">
        <v>11</v>
      </c>
    </row>
    <row r="224" spans="1:8">
      <c r="A224" s="3"/>
      <c r="B224" s="9" t="s">
        <v>120</v>
      </c>
      <c r="C224" s="11">
        <v>210</v>
      </c>
      <c r="D224" s="11">
        <v>210</v>
      </c>
      <c r="E224" s="11">
        <v>88</v>
      </c>
      <c r="F224" s="11">
        <v>53</v>
      </c>
      <c r="G224" s="11">
        <v>37.5</v>
      </c>
      <c r="H224" s="28">
        <v>31.5</v>
      </c>
    </row>
    <row r="225" spans="1:8">
      <c r="A225" s="3"/>
      <c r="B225" s="9" t="s">
        <v>121</v>
      </c>
      <c r="C225" s="11">
        <v>135</v>
      </c>
      <c r="D225" s="11">
        <v>135</v>
      </c>
      <c r="E225" s="11">
        <v>5</v>
      </c>
      <c r="F225" s="11">
        <v>30.8</v>
      </c>
      <c r="G225" s="11">
        <v>32.1</v>
      </c>
      <c r="H225" s="28">
        <v>67.099999999999994</v>
      </c>
    </row>
    <row r="226" spans="1:8">
      <c r="A226" s="4">
        <v>2</v>
      </c>
      <c r="B226" s="15" t="s">
        <v>122</v>
      </c>
      <c r="C226" s="12">
        <v>6532</v>
      </c>
      <c r="D226" s="12">
        <v>6607.42</v>
      </c>
      <c r="E226" s="12">
        <v>1825.97</v>
      </c>
      <c r="F226" s="12">
        <v>1894.42</v>
      </c>
      <c r="G226" s="12">
        <v>1544.03</v>
      </c>
      <c r="H226" s="12">
        <v>1343</v>
      </c>
    </row>
    <row r="227" spans="1:8">
      <c r="A227" s="21" t="s">
        <v>26</v>
      </c>
      <c r="B227" s="21" t="s">
        <v>25</v>
      </c>
      <c r="C227" s="22">
        <f t="shared" ref="C227:H227" si="64">C218+C226</f>
        <v>10412</v>
      </c>
      <c r="D227" s="22">
        <f t="shared" si="64"/>
        <v>10487.42</v>
      </c>
      <c r="E227" s="22">
        <f t="shared" si="64"/>
        <v>3043.4</v>
      </c>
      <c r="F227" s="22">
        <f t="shared" si="64"/>
        <v>2753.42</v>
      </c>
      <c r="G227" s="22">
        <f t="shared" si="64"/>
        <v>2385.8000000000002</v>
      </c>
      <c r="H227" s="22">
        <f t="shared" si="64"/>
        <v>2304.8000000000002</v>
      </c>
    </row>
    <row r="228" spans="1:8">
      <c r="A228" s="4">
        <v>1</v>
      </c>
      <c r="B228" s="15" t="s">
        <v>23</v>
      </c>
      <c r="C228" s="12">
        <f t="shared" ref="C228:H228" si="65">C229+C230</f>
        <v>634</v>
      </c>
      <c r="D228" s="12">
        <f t="shared" si="65"/>
        <v>684</v>
      </c>
      <c r="E228" s="12">
        <f t="shared" si="65"/>
        <v>200</v>
      </c>
      <c r="F228" s="12">
        <f t="shared" si="65"/>
        <v>203</v>
      </c>
      <c r="G228" s="12">
        <f t="shared" si="65"/>
        <v>147.5</v>
      </c>
      <c r="H228" s="12">
        <f t="shared" si="65"/>
        <v>133.5</v>
      </c>
    </row>
    <row r="229" spans="1:8">
      <c r="A229" s="4"/>
      <c r="B229" s="10" t="s">
        <v>34</v>
      </c>
      <c r="C229" s="41">
        <v>340</v>
      </c>
      <c r="D229" s="41">
        <v>340</v>
      </c>
      <c r="E229" s="41">
        <v>130</v>
      </c>
      <c r="F229" s="41">
        <v>76</v>
      </c>
      <c r="G229" s="41">
        <v>66</v>
      </c>
      <c r="H229" s="28">
        <v>68</v>
      </c>
    </row>
    <row r="230" spans="1:8">
      <c r="A230" s="3"/>
      <c r="B230" s="10" t="s">
        <v>35</v>
      </c>
      <c r="C230" s="19">
        <v>294</v>
      </c>
      <c r="D230" s="19">
        <v>344</v>
      </c>
      <c r="E230" s="19">
        <v>70</v>
      </c>
      <c r="F230" s="19">
        <v>127</v>
      </c>
      <c r="G230" s="19">
        <v>81.5</v>
      </c>
      <c r="H230" s="28">
        <v>65.5</v>
      </c>
    </row>
    <row r="231" spans="1:8">
      <c r="A231" s="3"/>
      <c r="B231" s="48" t="s">
        <v>81</v>
      </c>
      <c r="C231" s="47">
        <v>634</v>
      </c>
      <c r="D231" s="47">
        <v>684</v>
      </c>
      <c r="E231" s="47">
        <v>200</v>
      </c>
      <c r="F231" s="47">
        <v>203</v>
      </c>
      <c r="G231" s="47">
        <v>147.5</v>
      </c>
      <c r="H231" s="46">
        <v>133.5</v>
      </c>
    </row>
    <row r="232" spans="1:8">
      <c r="A232" s="4">
        <v>2</v>
      </c>
      <c r="B232" s="15" t="s">
        <v>21</v>
      </c>
      <c r="C232" s="12">
        <f t="shared" ref="C232:H232" si="66">C233+C234+C235</f>
        <v>4760</v>
      </c>
      <c r="D232" s="12">
        <f t="shared" si="66"/>
        <v>4760</v>
      </c>
      <c r="E232" s="12">
        <f t="shared" si="66"/>
        <v>1386</v>
      </c>
      <c r="F232" s="12">
        <f t="shared" si="66"/>
        <v>1127</v>
      </c>
      <c r="G232" s="12">
        <f t="shared" si="66"/>
        <v>1127</v>
      </c>
      <c r="H232" s="12">
        <f t="shared" si="66"/>
        <v>1120</v>
      </c>
    </row>
    <row r="233" spans="1:8">
      <c r="A233" s="3"/>
      <c r="B233" s="10" t="s">
        <v>34</v>
      </c>
      <c r="C233" s="13">
        <v>4020</v>
      </c>
      <c r="D233" s="13">
        <v>4020</v>
      </c>
      <c r="E233" s="13">
        <v>1168</v>
      </c>
      <c r="F233" s="13">
        <v>960</v>
      </c>
      <c r="G233" s="13">
        <v>959</v>
      </c>
      <c r="H233" s="28">
        <v>933</v>
      </c>
    </row>
    <row r="234" spans="1:8">
      <c r="A234" s="3"/>
      <c r="B234" s="10" t="s">
        <v>35</v>
      </c>
      <c r="C234" s="13">
        <v>740</v>
      </c>
      <c r="D234" s="13">
        <v>740</v>
      </c>
      <c r="E234" s="13">
        <v>218</v>
      </c>
      <c r="F234" s="13">
        <v>167</v>
      </c>
      <c r="G234" s="13">
        <v>168</v>
      </c>
      <c r="H234" s="28">
        <v>187</v>
      </c>
    </row>
    <row r="235" spans="1:8">
      <c r="A235" s="3"/>
      <c r="B235" s="10" t="s">
        <v>74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28">
        <v>0</v>
      </c>
    </row>
    <row r="236" spans="1:8">
      <c r="A236" s="3"/>
      <c r="B236" s="49" t="s">
        <v>85</v>
      </c>
      <c r="C236" s="50">
        <v>4760</v>
      </c>
      <c r="D236" s="50">
        <v>4760</v>
      </c>
      <c r="E236" s="50">
        <v>1386</v>
      </c>
      <c r="F236" s="50">
        <v>1127</v>
      </c>
      <c r="G236" s="50">
        <v>1127</v>
      </c>
      <c r="H236" s="46">
        <v>1120</v>
      </c>
    </row>
    <row r="237" spans="1:8">
      <c r="A237" s="4">
        <v>3</v>
      </c>
      <c r="B237" s="15" t="s">
        <v>18</v>
      </c>
      <c r="C237" s="12">
        <f t="shared" ref="C237:H237" si="67">C238+C239+C240</f>
        <v>4315</v>
      </c>
      <c r="D237" s="12">
        <f t="shared" si="67"/>
        <v>4340.42</v>
      </c>
      <c r="E237" s="12">
        <f t="shared" si="67"/>
        <v>1253.4000000000001</v>
      </c>
      <c r="F237" s="12">
        <f t="shared" si="67"/>
        <v>1252.42</v>
      </c>
      <c r="G237" s="12">
        <f t="shared" si="67"/>
        <v>947.30000000000007</v>
      </c>
      <c r="H237" s="12">
        <f t="shared" si="67"/>
        <v>887.3</v>
      </c>
    </row>
    <row r="238" spans="1:8">
      <c r="A238" s="3"/>
      <c r="B238" s="10" t="s">
        <v>34</v>
      </c>
      <c r="C238" s="13">
        <v>2313.5</v>
      </c>
      <c r="D238" s="13">
        <v>2313.5</v>
      </c>
      <c r="E238" s="13">
        <v>714.55</v>
      </c>
      <c r="F238" s="13">
        <v>573.35</v>
      </c>
      <c r="G238" s="13">
        <v>528.45000000000005</v>
      </c>
      <c r="H238" s="28">
        <v>497.15</v>
      </c>
    </row>
    <row r="239" spans="1:8">
      <c r="A239" s="3"/>
      <c r="B239" s="10" t="s">
        <v>35</v>
      </c>
      <c r="C239" s="13">
        <v>2003.6</v>
      </c>
      <c r="D239" s="13">
        <v>2029.02</v>
      </c>
      <c r="E239" s="13">
        <v>540.95000000000005</v>
      </c>
      <c r="F239" s="13">
        <v>679.07</v>
      </c>
      <c r="G239" s="13">
        <v>418.85</v>
      </c>
      <c r="H239" s="28">
        <v>390.15</v>
      </c>
    </row>
    <row r="240" spans="1:8">
      <c r="A240" s="3"/>
      <c r="B240" s="10" t="s">
        <v>236</v>
      </c>
      <c r="C240" s="13">
        <v>-2.1</v>
      </c>
      <c r="D240" s="13">
        <v>-2.1</v>
      </c>
      <c r="E240" s="13">
        <v>-2.1</v>
      </c>
      <c r="F240" s="13">
        <v>0</v>
      </c>
      <c r="G240" s="13">
        <v>0</v>
      </c>
      <c r="H240" s="28">
        <v>0</v>
      </c>
    </row>
    <row r="241" spans="1:8">
      <c r="A241" s="3"/>
      <c r="B241" s="49" t="s">
        <v>92</v>
      </c>
      <c r="C241" s="50">
        <v>2160</v>
      </c>
      <c r="D241" s="50">
        <v>2160</v>
      </c>
      <c r="E241" s="50">
        <v>631.4</v>
      </c>
      <c r="F241" s="50">
        <v>549.20000000000005</v>
      </c>
      <c r="G241" s="50">
        <v>530</v>
      </c>
      <c r="H241" s="46">
        <v>449.4</v>
      </c>
    </row>
    <row r="242" spans="1:8">
      <c r="A242" s="3"/>
      <c r="B242" s="49" t="s">
        <v>93</v>
      </c>
      <c r="C242" s="50">
        <v>435</v>
      </c>
      <c r="D242" s="50">
        <v>435</v>
      </c>
      <c r="E242" s="50">
        <v>122</v>
      </c>
      <c r="F242" s="50">
        <v>98</v>
      </c>
      <c r="G242" s="50">
        <v>73</v>
      </c>
      <c r="H242" s="46">
        <v>142</v>
      </c>
    </row>
    <row r="243" spans="1:8">
      <c r="A243" s="3"/>
      <c r="B243" s="49" t="s">
        <v>94</v>
      </c>
      <c r="C243" s="50">
        <v>1720</v>
      </c>
      <c r="D243" s="50">
        <v>1720</v>
      </c>
      <c r="E243" s="50">
        <v>500</v>
      </c>
      <c r="F243" s="50">
        <v>579.79999999999995</v>
      </c>
      <c r="G243" s="50">
        <v>338.1</v>
      </c>
      <c r="H243" s="46">
        <v>302.10000000000002</v>
      </c>
    </row>
    <row r="244" spans="1:8">
      <c r="A244" s="4">
        <v>4</v>
      </c>
      <c r="B244" s="15" t="s">
        <v>17</v>
      </c>
      <c r="C244" s="12">
        <f t="shared" ref="C244:H244" si="68">C245+C246</f>
        <v>703</v>
      </c>
      <c r="D244" s="12">
        <f t="shared" si="68"/>
        <v>703</v>
      </c>
      <c r="E244" s="12">
        <f t="shared" si="68"/>
        <v>204</v>
      </c>
      <c r="F244" s="12">
        <f t="shared" si="68"/>
        <v>171</v>
      </c>
      <c r="G244" s="12">
        <f t="shared" si="68"/>
        <v>164</v>
      </c>
      <c r="H244" s="12">
        <f t="shared" si="68"/>
        <v>164</v>
      </c>
    </row>
    <row r="245" spans="1:8">
      <c r="A245" s="3"/>
      <c r="B245" s="10" t="s">
        <v>34</v>
      </c>
      <c r="C245" s="13">
        <v>289</v>
      </c>
      <c r="D245" s="13">
        <v>289</v>
      </c>
      <c r="E245" s="13">
        <v>85</v>
      </c>
      <c r="F245" s="13">
        <v>69</v>
      </c>
      <c r="G245" s="13">
        <v>68</v>
      </c>
      <c r="H245" s="28">
        <v>67</v>
      </c>
    </row>
    <row r="246" spans="1:8">
      <c r="A246" s="3"/>
      <c r="B246" s="10" t="s">
        <v>35</v>
      </c>
      <c r="C246" s="13">
        <v>414</v>
      </c>
      <c r="D246" s="13">
        <v>414</v>
      </c>
      <c r="E246" s="13">
        <v>119</v>
      </c>
      <c r="F246" s="13">
        <v>102</v>
      </c>
      <c r="G246" s="13">
        <v>96</v>
      </c>
      <c r="H246" s="28">
        <v>97</v>
      </c>
    </row>
    <row r="247" spans="1:8">
      <c r="A247" s="3"/>
      <c r="B247" s="49" t="s">
        <v>99</v>
      </c>
      <c r="C247" s="50">
        <v>703</v>
      </c>
      <c r="D247" s="50">
        <v>703</v>
      </c>
      <c r="E247" s="50">
        <v>204</v>
      </c>
      <c r="F247" s="50">
        <v>171</v>
      </c>
      <c r="G247" s="50">
        <v>164</v>
      </c>
      <c r="H247" s="46">
        <v>164</v>
      </c>
    </row>
    <row r="248" spans="1:8">
      <c r="A248" s="21" t="s">
        <v>10</v>
      </c>
      <c r="B248" s="21" t="s">
        <v>9</v>
      </c>
      <c r="C248" s="22">
        <f t="shared" ref="C248:H248" si="69">C228+C232+C237+C244</f>
        <v>10412</v>
      </c>
      <c r="D248" s="22">
        <f t="shared" si="69"/>
        <v>10487.42</v>
      </c>
      <c r="E248" s="22">
        <f t="shared" si="69"/>
        <v>3043.4</v>
      </c>
      <c r="F248" s="22">
        <f t="shared" si="69"/>
        <v>2753.42</v>
      </c>
      <c r="G248" s="22">
        <f t="shared" si="69"/>
        <v>2385.8000000000002</v>
      </c>
      <c r="H248" s="22">
        <f t="shared" si="69"/>
        <v>2304.8000000000002</v>
      </c>
    </row>
    <row r="249" spans="1:8">
      <c r="A249" s="4" t="s">
        <v>8</v>
      </c>
      <c r="B249" s="4" t="s">
        <v>7</v>
      </c>
      <c r="C249" s="14">
        <f t="shared" ref="C249:H249" si="70">C227-C248</f>
        <v>0</v>
      </c>
      <c r="D249" s="14">
        <f t="shared" si="70"/>
        <v>0</v>
      </c>
      <c r="E249" s="14">
        <f t="shared" si="70"/>
        <v>0</v>
      </c>
      <c r="F249" s="14">
        <f t="shared" si="70"/>
        <v>0</v>
      </c>
      <c r="G249" s="14">
        <f t="shared" si="70"/>
        <v>0</v>
      </c>
      <c r="H249" s="14">
        <f t="shared" si="70"/>
        <v>0</v>
      </c>
    </row>
    <row r="250" spans="1:8">
      <c r="A250" s="21" t="s">
        <v>65</v>
      </c>
      <c r="B250" s="21" t="s">
        <v>64</v>
      </c>
      <c r="C250" s="22">
        <f t="shared" ref="C250:H250" si="71">C251+C252+C254+C253</f>
        <v>10412</v>
      </c>
      <c r="D250" s="22">
        <f t="shared" si="71"/>
        <v>10487.42</v>
      </c>
      <c r="E250" s="22">
        <f t="shared" si="71"/>
        <v>3043.4</v>
      </c>
      <c r="F250" s="22">
        <f t="shared" si="71"/>
        <v>2753.42</v>
      </c>
      <c r="G250" s="22">
        <f t="shared" si="71"/>
        <v>2385.8000000000002</v>
      </c>
      <c r="H250" s="22">
        <f t="shared" si="71"/>
        <v>2304.8000000000002</v>
      </c>
    </row>
    <row r="251" spans="1:8">
      <c r="A251" s="3">
        <v>1</v>
      </c>
      <c r="B251" s="2" t="s">
        <v>6</v>
      </c>
      <c r="C251" s="14">
        <f t="shared" ref="C251:H251" si="72">C233+C238+C245+C229</f>
        <v>6962.5</v>
      </c>
      <c r="D251" s="14">
        <f t="shared" si="72"/>
        <v>6962.5</v>
      </c>
      <c r="E251" s="14">
        <f t="shared" si="72"/>
        <v>2097.5500000000002</v>
      </c>
      <c r="F251" s="14">
        <f t="shared" si="72"/>
        <v>1678.35</v>
      </c>
      <c r="G251" s="14">
        <f t="shared" si="72"/>
        <v>1621.45</v>
      </c>
      <c r="H251" s="14">
        <f t="shared" si="72"/>
        <v>1565.15</v>
      </c>
    </row>
    <row r="252" spans="1:8">
      <c r="A252" s="3">
        <v>2</v>
      </c>
      <c r="B252" s="2" t="s">
        <v>5</v>
      </c>
      <c r="C252" s="14">
        <f t="shared" ref="C252:H252" si="73">C230+C234+C239+C246</f>
        <v>3451.6</v>
      </c>
      <c r="D252" s="14">
        <f t="shared" si="73"/>
        <v>3527.02</v>
      </c>
      <c r="E252" s="14">
        <f t="shared" si="73"/>
        <v>947.95</v>
      </c>
      <c r="F252" s="14">
        <f t="shared" si="73"/>
        <v>1075.0700000000002</v>
      </c>
      <c r="G252" s="14">
        <f t="shared" si="73"/>
        <v>764.35</v>
      </c>
      <c r="H252" s="14">
        <f t="shared" si="73"/>
        <v>739.65</v>
      </c>
    </row>
    <row r="253" spans="1:8">
      <c r="A253" s="3">
        <v>3</v>
      </c>
      <c r="B253" s="1" t="s">
        <v>123</v>
      </c>
      <c r="C253" s="14">
        <f t="shared" ref="C253:H253" si="74">C235</f>
        <v>0</v>
      </c>
      <c r="D253" s="14">
        <f t="shared" si="74"/>
        <v>0</v>
      </c>
      <c r="E253" s="14">
        <f t="shared" si="74"/>
        <v>0</v>
      </c>
      <c r="F253" s="14">
        <f t="shared" si="74"/>
        <v>0</v>
      </c>
      <c r="G253" s="14">
        <f t="shared" si="74"/>
        <v>0</v>
      </c>
      <c r="H253" s="14">
        <f t="shared" si="74"/>
        <v>0</v>
      </c>
    </row>
    <row r="254" spans="1:8">
      <c r="A254" s="3">
        <v>4</v>
      </c>
      <c r="B254" s="94" t="s">
        <v>237</v>
      </c>
      <c r="C254" s="14">
        <f t="shared" ref="C254:H254" si="75">C240</f>
        <v>-2.1</v>
      </c>
      <c r="D254" s="14">
        <f t="shared" si="75"/>
        <v>-2.1</v>
      </c>
      <c r="E254" s="14">
        <f t="shared" si="75"/>
        <v>-2.1</v>
      </c>
      <c r="F254" s="14">
        <f t="shared" si="75"/>
        <v>0</v>
      </c>
      <c r="G254" s="14">
        <f t="shared" si="75"/>
        <v>0</v>
      </c>
      <c r="H254" s="14">
        <f t="shared" si="75"/>
        <v>0</v>
      </c>
    </row>
    <row r="256" spans="1:8">
      <c r="B256" s="20" t="s">
        <v>238</v>
      </c>
      <c r="C256" s="20"/>
      <c r="D256" s="20"/>
    </row>
    <row r="258" spans="1:8">
      <c r="A258" s="8" t="s">
        <v>33</v>
      </c>
      <c r="B258" s="35" t="s">
        <v>32</v>
      </c>
      <c r="C258" s="31" t="s">
        <v>66</v>
      </c>
      <c r="D258" s="31" t="s">
        <v>66</v>
      </c>
      <c r="E258" s="31" t="s">
        <v>66</v>
      </c>
      <c r="F258" s="31" t="s">
        <v>66</v>
      </c>
      <c r="G258" s="31" t="s">
        <v>66</v>
      </c>
      <c r="H258" s="42" t="s">
        <v>66</v>
      </c>
    </row>
    <row r="259" spans="1:8">
      <c r="A259" s="30" t="s">
        <v>31</v>
      </c>
      <c r="B259" s="36"/>
      <c r="C259" s="32" t="s">
        <v>70</v>
      </c>
      <c r="D259" s="32" t="s">
        <v>245</v>
      </c>
      <c r="E259" s="32" t="s">
        <v>75</v>
      </c>
      <c r="F259" s="32" t="s">
        <v>75</v>
      </c>
      <c r="G259" s="32" t="s">
        <v>75</v>
      </c>
      <c r="H259" s="43" t="s">
        <v>75</v>
      </c>
    </row>
    <row r="260" spans="1:8">
      <c r="A260" s="30"/>
      <c r="B260" s="36"/>
      <c r="C260" s="101" t="s">
        <v>250</v>
      </c>
      <c r="D260" s="32"/>
      <c r="E260" s="32" t="s">
        <v>26</v>
      </c>
      <c r="F260" s="32" t="s">
        <v>10</v>
      </c>
      <c r="G260" s="32" t="s">
        <v>8</v>
      </c>
      <c r="H260" s="43" t="s">
        <v>65</v>
      </c>
    </row>
    <row r="261" spans="1:8">
      <c r="A261" s="38"/>
      <c r="B261" s="37"/>
      <c r="C261" s="33" t="s">
        <v>222</v>
      </c>
      <c r="D261" s="33" t="s">
        <v>222</v>
      </c>
      <c r="E261" s="33" t="s">
        <v>222</v>
      </c>
      <c r="F261" s="33" t="s">
        <v>222</v>
      </c>
      <c r="G261" s="33" t="s">
        <v>222</v>
      </c>
      <c r="H261" s="33" t="s">
        <v>222</v>
      </c>
    </row>
    <row r="262" spans="1:8">
      <c r="A262" s="6" t="s">
        <v>30</v>
      </c>
      <c r="B262" s="6" t="s">
        <v>29</v>
      </c>
      <c r="C262" s="6">
        <v>1</v>
      </c>
      <c r="D262" s="6">
        <v>2</v>
      </c>
      <c r="E262" s="6">
        <v>2</v>
      </c>
      <c r="F262" s="6">
        <v>3</v>
      </c>
      <c r="G262" s="27">
        <v>4</v>
      </c>
      <c r="H262" s="34" t="s">
        <v>77</v>
      </c>
    </row>
    <row r="263" spans="1:8">
      <c r="A263" s="4">
        <v>1</v>
      </c>
      <c r="B263" s="15" t="s">
        <v>116</v>
      </c>
      <c r="C263" s="12">
        <f t="shared" ref="C263:H263" si="76">C264+C266+C267+C268+C269+C270+C273+C265+C271+C272</f>
        <v>4205.34</v>
      </c>
      <c r="D263" s="12">
        <f t="shared" si="76"/>
        <v>4205.34</v>
      </c>
      <c r="E263" s="12">
        <f t="shared" si="76"/>
        <v>1332.6999999999998</v>
      </c>
      <c r="F263" s="12">
        <f t="shared" si="76"/>
        <v>1229.1599999999999</v>
      </c>
      <c r="G263" s="12">
        <f t="shared" si="76"/>
        <v>661.43</v>
      </c>
      <c r="H263" s="12">
        <f t="shared" si="76"/>
        <v>982.05</v>
      </c>
    </row>
    <row r="264" spans="1:8">
      <c r="A264" s="3"/>
      <c r="B264" s="9" t="s">
        <v>51</v>
      </c>
      <c r="C264" s="11">
        <v>835.54</v>
      </c>
      <c r="D264" s="11">
        <v>835.54</v>
      </c>
      <c r="E264" s="11">
        <v>254.5</v>
      </c>
      <c r="F264" s="11">
        <v>232.76</v>
      </c>
      <c r="G264" s="11">
        <v>194.63</v>
      </c>
      <c r="H264" s="28">
        <v>153.65</v>
      </c>
    </row>
    <row r="265" spans="1:8">
      <c r="A265" s="3"/>
      <c r="B265" s="9" t="s">
        <v>124</v>
      </c>
      <c r="C265" s="11">
        <v>250</v>
      </c>
      <c r="D265" s="11">
        <v>250</v>
      </c>
      <c r="E265" s="11">
        <v>65.099999999999994</v>
      </c>
      <c r="F265" s="11">
        <v>64</v>
      </c>
      <c r="G265" s="11">
        <v>66.5</v>
      </c>
      <c r="H265" s="28">
        <v>54.4</v>
      </c>
    </row>
    <row r="266" spans="1:8">
      <c r="A266" s="3"/>
      <c r="B266" s="9" t="s">
        <v>125</v>
      </c>
      <c r="C266" s="11">
        <v>105.8</v>
      </c>
      <c r="D266" s="11">
        <v>105.8</v>
      </c>
      <c r="E266" s="11">
        <v>40.700000000000003</v>
      </c>
      <c r="F266" s="11">
        <v>34.200000000000003</v>
      </c>
      <c r="G266" s="11">
        <v>20.9</v>
      </c>
      <c r="H266" s="28">
        <v>10</v>
      </c>
    </row>
    <row r="267" spans="1:8">
      <c r="A267" s="3"/>
      <c r="B267" s="9" t="s">
        <v>126</v>
      </c>
      <c r="C267" s="11">
        <v>2455.5</v>
      </c>
      <c r="D267" s="11">
        <v>2455.5</v>
      </c>
      <c r="E267" s="11">
        <v>784.4</v>
      </c>
      <c r="F267" s="11">
        <v>747.1</v>
      </c>
      <c r="G267" s="11">
        <v>262.5</v>
      </c>
      <c r="H267" s="28">
        <v>661.5</v>
      </c>
    </row>
    <row r="268" spans="1:8">
      <c r="A268" s="3"/>
      <c r="B268" s="9" t="s">
        <v>127</v>
      </c>
      <c r="C268" s="11">
        <v>40</v>
      </c>
      <c r="D268" s="11">
        <v>40</v>
      </c>
      <c r="E268" s="11">
        <v>12</v>
      </c>
      <c r="F268" s="11">
        <v>11</v>
      </c>
      <c r="G268" s="11">
        <v>11</v>
      </c>
      <c r="H268" s="28">
        <v>6</v>
      </c>
    </row>
    <row r="269" spans="1:8">
      <c r="A269" s="3"/>
      <c r="B269" s="9" t="s">
        <v>128</v>
      </c>
      <c r="C269" s="11">
        <v>10</v>
      </c>
      <c r="D269" s="11">
        <v>10</v>
      </c>
      <c r="E269" s="11">
        <v>2</v>
      </c>
      <c r="F269" s="11">
        <v>2</v>
      </c>
      <c r="G269" s="11">
        <v>2</v>
      </c>
      <c r="H269" s="28">
        <v>4</v>
      </c>
    </row>
    <row r="270" spans="1:8">
      <c r="A270" s="3"/>
      <c r="B270" s="9" t="s">
        <v>129</v>
      </c>
      <c r="C270" s="11">
        <v>8</v>
      </c>
      <c r="D270" s="11">
        <v>8</v>
      </c>
      <c r="E270" s="11">
        <v>1.9</v>
      </c>
      <c r="F270" s="11">
        <v>1</v>
      </c>
      <c r="G270" s="11">
        <v>1</v>
      </c>
      <c r="H270" s="28">
        <v>4.0999999999999996</v>
      </c>
    </row>
    <row r="271" spans="1:8">
      <c r="A271" s="3"/>
      <c r="B271" s="9" t="s">
        <v>119</v>
      </c>
      <c r="C271" s="11">
        <v>237</v>
      </c>
      <c r="D271" s="11">
        <v>237</v>
      </c>
      <c r="E271" s="11">
        <v>83.5</v>
      </c>
      <c r="F271" s="11">
        <v>68.5</v>
      </c>
      <c r="G271" s="11">
        <v>47.5</v>
      </c>
      <c r="H271" s="28">
        <v>37.5</v>
      </c>
    </row>
    <row r="272" spans="1:8">
      <c r="A272" s="3"/>
      <c r="B272" s="9" t="s">
        <v>130</v>
      </c>
      <c r="C272" s="11">
        <v>1</v>
      </c>
      <c r="D272" s="11">
        <v>1</v>
      </c>
      <c r="E272" s="11">
        <v>1</v>
      </c>
      <c r="F272" s="11">
        <v>0</v>
      </c>
      <c r="G272" s="11">
        <v>0</v>
      </c>
      <c r="H272" s="28">
        <v>0</v>
      </c>
    </row>
    <row r="273" spans="1:8">
      <c r="A273" s="3"/>
      <c r="B273" s="9" t="s">
        <v>121</v>
      </c>
      <c r="C273" s="11">
        <v>262.5</v>
      </c>
      <c r="D273" s="11">
        <v>262.5</v>
      </c>
      <c r="E273" s="11">
        <v>87.6</v>
      </c>
      <c r="F273" s="11">
        <v>68.599999999999994</v>
      </c>
      <c r="G273" s="11">
        <v>55.4</v>
      </c>
      <c r="H273" s="28">
        <v>50.9</v>
      </c>
    </row>
    <row r="274" spans="1:8">
      <c r="A274" s="4">
        <v>2</v>
      </c>
      <c r="B274" s="15" t="s">
        <v>131</v>
      </c>
      <c r="C274" s="12">
        <v>3</v>
      </c>
      <c r="D274" s="12">
        <v>3</v>
      </c>
      <c r="E274" s="12">
        <v>2</v>
      </c>
      <c r="F274" s="12">
        <v>1</v>
      </c>
      <c r="G274" s="12">
        <v>0</v>
      </c>
      <c r="H274" s="12">
        <v>0</v>
      </c>
    </row>
    <row r="275" spans="1:8">
      <c r="A275" s="21" t="s">
        <v>26</v>
      </c>
      <c r="B275" s="21" t="s">
        <v>25</v>
      </c>
      <c r="C275" s="22">
        <f t="shared" ref="C275:H275" si="77">C263+C274</f>
        <v>4208.34</v>
      </c>
      <c r="D275" s="22">
        <f t="shared" si="77"/>
        <v>4208.34</v>
      </c>
      <c r="E275" s="22">
        <f t="shared" si="77"/>
        <v>1334.6999999999998</v>
      </c>
      <c r="F275" s="22">
        <f t="shared" si="77"/>
        <v>1230.1599999999999</v>
      </c>
      <c r="G275" s="22">
        <f t="shared" si="77"/>
        <v>661.43</v>
      </c>
      <c r="H275" s="22">
        <f t="shared" si="77"/>
        <v>982.05</v>
      </c>
    </row>
    <row r="276" spans="1:8">
      <c r="A276" s="4">
        <v>1</v>
      </c>
      <c r="B276" s="15" t="s">
        <v>20</v>
      </c>
      <c r="C276" s="12">
        <f t="shared" ref="C276:H276" si="78">C277+C278+C279</f>
        <v>4208.34</v>
      </c>
      <c r="D276" s="12">
        <f t="shared" si="78"/>
        <v>4208.34</v>
      </c>
      <c r="E276" s="12">
        <f t="shared" si="78"/>
        <v>1334.7</v>
      </c>
      <c r="F276" s="12">
        <f t="shared" si="78"/>
        <v>1230.1600000000001</v>
      </c>
      <c r="G276" s="12">
        <f t="shared" si="78"/>
        <v>661.43000000000006</v>
      </c>
      <c r="H276" s="12">
        <f t="shared" si="78"/>
        <v>982.05</v>
      </c>
    </row>
    <row r="277" spans="1:8">
      <c r="A277" s="3"/>
      <c r="B277" s="10" t="s">
        <v>34</v>
      </c>
      <c r="C277" s="13">
        <v>281.04000000000002</v>
      </c>
      <c r="D277" s="13">
        <v>281.04000000000002</v>
      </c>
      <c r="E277" s="13">
        <v>82.89</v>
      </c>
      <c r="F277" s="13">
        <v>74.39</v>
      </c>
      <c r="G277" s="13">
        <v>51.7</v>
      </c>
      <c r="H277" s="28">
        <v>72.06</v>
      </c>
    </row>
    <row r="278" spans="1:8">
      <c r="A278" s="3"/>
      <c r="B278" s="10" t="s">
        <v>35</v>
      </c>
      <c r="C278" s="13">
        <v>3861.3</v>
      </c>
      <c r="D278" s="13">
        <v>3861.3</v>
      </c>
      <c r="E278" s="13">
        <v>1235.31</v>
      </c>
      <c r="F278" s="13">
        <v>1139.27</v>
      </c>
      <c r="G278" s="13">
        <v>593.73</v>
      </c>
      <c r="H278" s="28">
        <v>892.99</v>
      </c>
    </row>
    <row r="279" spans="1:8">
      <c r="A279" s="3"/>
      <c r="B279" s="10" t="s">
        <v>36</v>
      </c>
      <c r="C279" s="13">
        <v>66</v>
      </c>
      <c r="D279" s="13">
        <v>66</v>
      </c>
      <c r="E279" s="13">
        <v>16.5</v>
      </c>
      <c r="F279" s="13">
        <v>16.5</v>
      </c>
      <c r="G279" s="13">
        <v>16</v>
      </c>
      <c r="H279" s="28">
        <v>17</v>
      </c>
    </row>
    <row r="280" spans="1:8">
      <c r="A280" s="3"/>
      <c r="B280" s="49" t="s">
        <v>87</v>
      </c>
      <c r="C280" s="50">
        <v>1853</v>
      </c>
      <c r="D280" s="50">
        <v>1853</v>
      </c>
      <c r="E280" s="50">
        <v>608</v>
      </c>
      <c r="F280" s="50">
        <v>585</v>
      </c>
      <c r="G280" s="50">
        <v>180</v>
      </c>
      <c r="H280" s="46">
        <v>480</v>
      </c>
    </row>
    <row r="281" spans="1:8">
      <c r="A281" s="3"/>
      <c r="B281" s="49" t="s">
        <v>132</v>
      </c>
      <c r="C281" s="50">
        <v>265.2</v>
      </c>
      <c r="D281" s="50">
        <v>265.2</v>
      </c>
      <c r="E281" s="50">
        <v>96.8</v>
      </c>
      <c r="F281" s="50">
        <v>71.3</v>
      </c>
      <c r="G281" s="50">
        <v>53.3</v>
      </c>
      <c r="H281" s="46">
        <v>43.8</v>
      </c>
    </row>
    <row r="282" spans="1:8">
      <c r="A282" s="3"/>
      <c r="B282" s="49" t="s">
        <v>89</v>
      </c>
      <c r="C282" s="50">
        <v>2000.14</v>
      </c>
      <c r="D282" s="50">
        <v>2000.14</v>
      </c>
      <c r="E282" s="50">
        <v>600.9</v>
      </c>
      <c r="F282" s="50">
        <v>546.86</v>
      </c>
      <c r="G282" s="50">
        <v>418.13</v>
      </c>
      <c r="H282" s="46">
        <v>434.25</v>
      </c>
    </row>
    <row r="283" spans="1:8">
      <c r="A283" s="3"/>
      <c r="B283" s="49" t="s">
        <v>90</v>
      </c>
      <c r="C283" s="50">
        <v>90</v>
      </c>
      <c r="D283" s="50">
        <v>90</v>
      </c>
      <c r="E283" s="50">
        <v>29</v>
      </c>
      <c r="F283" s="50">
        <v>27</v>
      </c>
      <c r="G283" s="50">
        <v>10</v>
      </c>
      <c r="H283" s="46">
        <v>24</v>
      </c>
    </row>
    <row r="284" spans="1:8">
      <c r="A284" s="21" t="s">
        <v>10</v>
      </c>
      <c r="B284" s="21" t="s">
        <v>9</v>
      </c>
      <c r="C284" s="22">
        <f t="shared" ref="C284:H284" si="79">C276</f>
        <v>4208.34</v>
      </c>
      <c r="D284" s="22">
        <f t="shared" si="79"/>
        <v>4208.34</v>
      </c>
      <c r="E284" s="22">
        <f t="shared" si="79"/>
        <v>1334.7</v>
      </c>
      <c r="F284" s="22">
        <f t="shared" si="79"/>
        <v>1230.1600000000001</v>
      </c>
      <c r="G284" s="22">
        <f t="shared" si="79"/>
        <v>661.43000000000006</v>
      </c>
      <c r="H284" s="22">
        <f t="shared" si="79"/>
        <v>982.05</v>
      </c>
    </row>
    <row r="285" spans="1:8">
      <c r="A285" s="4" t="s">
        <v>8</v>
      </c>
      <c r="B285" s="4" t="s">
        <v>7</v>
      </c>
      <c r="C285" s="14">
        <f t="shared" ref="C285:H285" si="80">C275-C284</f>
        <v>0</v>
      </c>
      <c r="D285" s="14">
        <f t="shared" si="80"/>
        <v>0</v>
      </c>
      <c r="E285" s="14">
        <f t="shared" si="80"/>
        <v>0</v>
      </c>
      <c r="F285" s="14">
        <f t="shared" si="80"/>
        <v>0</v>
      </c>
      <c r="G285" s="14">
        <f t="shared" si="80"/>
        <v>0</v>
      </c>
      <c r="H285" s="14">
        <f t="shared" si="80"/>
        <v>0</v>
      </c>
    </row>
    <row r="286" spans="1:8">
      <c r="A286" s="21" t="s">
        <v>65</v>
      </c>
      <c r="B286" s="21" t="s">
        <v>64</v>
      </c>
      <c r="C286" s="22">
        <f t="shared" ref="C286:H286" si="81">C287+C288+C289</f>
        <v>4208.34</v>
      </c>
      <c r="D286" s="22">
        <f t="shared" si="81"/>
        <v>4208.34</v>
      </c>
      <c r="E286" s="22">
        <f t="shared" si="81"/>
        <v>1334.7</v>
      </c>
      <c r="F286" s="22">
        <f t="shared" si="81"/>
        <v>1230.1600000000001</v>
      </c>
      <c r="G286" s="22">
        <f t="shared" si="81"/>
        <v>661.43000000000006</v>
      </c>
      <c r="H286" s="22">
        <f t="shared" si="81"/>
        <v>982.05</v>
      </c>
    </row>
    <row r="287" spans="1:8">
      <c r="A287" s="3">
        <v>1</v>
      </c>
      <c r="B287" s="2" t="s">
        <v>6</v>
      </c>
      <c r="C287" s="14">
        <f t="shared" ref="C287:H289" si="82">C277</f>
        <v>281.04000000000002</v>
      </c>
      <c r="D287" s="14">
        <f t="shared" si="82"/>
        <v>281.04000000000002</v>
      </c>
      <c r="E287" s="14">
        <f t="shared" si="82"/>
        <v>82.89</v>
      </c>
      <c r="F287" s="14">
        <f t="shared" si="82"/>
        <v>74.39</v>
      </c>
      <c r="G287" s="14">
        <f t="shared" si="82"/>
        <v>51.7</v>
      </c>
      <c r="H287" s="14">
        <f t="shared" si="82"/>
        <v>72.06</v>
      </c>
    </row>
    <row r="288" spans="1:8">
      <c r="A288" s="3">
        <v>2</v>
      </c>
      <c r="B288" s="2" t="s">
        <v>5</v>
      </c>
      <c r="C288" s="14">
        <f t="shared" si="82"/>
        <v>3861.3</v>
      </c>
      <c r="D288" s="14">
        <f t="shared" si="82"/>
        <v>3861.3</v>
      </c>
      <c r="E288" s="14">
        <f t="shared" si="82"/>
        <v>1235.31</v>
      </c>
      <c r="F288" s="14">
        <f t="shared" si="82"/>
        <v>1139.27</v>
      </c>
      <c r="G288" s="14">
        <f t="shared" si="82"/>
        <v>593.73</v>
      </c>
      <c r="H288" s="14">
        <f t="shared" si="82"/>
        <v>892.99</v>
      </c>
    </row>
    <row r="289" spans="1:8">
      <c r="A289" s="3">
        <v>3</v>
      </c>
      <c r="B289" s="1" t="s">
        <v>1</v>
      </c>
      <c r="C289" s="14">
        <f t="shared" si="82"/>
        <v>66</v>
      </c>
      <c r="D289" s="14">
        <f t="shared" si="82"/>
        <v>66</v>
      </c>
      <c r="E289" s="14">
        <f t="shared" si="82"/>
        <v>16.5</v>
      </c>
      <c r="F289" s="14">
        <f t="shared" si="82"/>
        <v>16.5</v>
      </c>
      <c r="G289" s="14">
        <f t="shared" si="82"/>
        <v>16</v>
      </c>
      <c r="H289" s="14">
        <f t="shared" si="82"/>
        <v>17</v>
      </c>
    </row>
    <row r="291" spans="1:8">
      <c r="B291" s="20" t="s">
        <v>239</v>
      </c>
    </row>
    <row r="293" spans="1:8">
      <c r="A293" s="8" t="s">
        <v>33</v>
      </c>
      <c r="B293" s="35" t="s">
        <v>32</v>
      </c>
      <c r="C293" s="31" t="s">
        <v>66</v>
      </c>
      <c r="D293" s="31" t="s">
        <v>66</v>
      </c>
      <c r="E293" s="31" t="s">
        <v>66</v>
      </c>
      <c r="F293" s="31" t="s">
        <v>66</v>
      </c>
      <c r="G293" s="31" t="s">
        <v>66</v>
      </c>
      <c r="H293" s="42" t="s">
        <v>66</v>
      </c>
    </row>
    <row r="294" spans="1:8">
      <c r="A294" s="30" t="s">
        <v>31</v>
      </c>
      <c r="B294" s="36"/>
      <c r="C294" s="32" t="s">
        <v>70</v>
      </c>
      <c r="D294" s="32" t="s">
        <v>245</v>
      </c>
      <c r="E294" s="32" t="s">
        <v>75</v>
      </c>
      <c r="F294" s="32" t="s">
        <v>75</v>
      </c>
      <c r="G294" s="32" t="s">
        <v>75</v>
      </c>
      <c r="H294" s="43" t="s">
        <v>75</v>
      </c>
    </row>
    <row r="295" spans="1:8">
      <c r="A295" s="30"/>
      <c r="B295" s="36"/>
      <c r="C295" s="101" t="s">
        <v>250</v>
      </c>
      <c r="D295" s="32"/>
      <c r="E295" s="32" t="s">
        <v>26</v>
      </c>
      <c r="F295" s="32" t="s">
        <v>10</v>
      </c>
      <c r="G295" s="32" t="s">
        <v>8</v>
      </c>
      <c r="H295" s="43" t="s">
        <v>65</v>
      </c>
    </row>
    <row r="296" spans="1:8">
      <c r="A296" s="38"/>
      <c r="B296" s="37"/>
      <c r="C296" s="33" t="s">
        <v>222</v>
      </c>
      <c r="D296" s="33" t="s">
        <v>222</v>
      </c>
      <c r="E296" s="33" t="s">
        <v>222</v>
      </c>
      <c r="F296" s="33" t="s">
        <v>222</v>
      </c>
      <c r="G296" s="33" t="s">
        <v>222</v>
      </c>
      <c r="H296" s="33" t="s">
        <v>222</v>
      </c>
    </row>
    <row r="297" spans="1:8">
      <c r="A297" s="6" t="s">
        <v>30</v>
      </c>
      <c r="B297" s="6" t="s">
        <v>29</v>
      </c>
      <c r="C297" s="6">
        <v>1</v>
      </c>
      <c r="D297" s="6">
        <v>2</v>
      </c>
      <c r="E297" s="6">
        <v>2</v>
      </c>
      <c r="F297" s="6">
        <v>3</v>
      </c>
      <c r="G297" s="27">
        <v>4</v>
      </c>
      <c r="H297" s="34" t="s">
        <v>77</v>
      </c>
    </row>
    <row r="298" spans="1:8">
      <c r="A298" s="4">
        <v>1</v>
      </c>
      <c r="B298" s="15" t="s">
        <v>116</v>
      </c>
      <c r="C298" s="12">
        <f t="shared" ref="C298:H298" si="83">C299+C300</f>
        <v>1678.01</v>
      </c>
      <c r="D298" s="12">
        <f t="shared" si="83"/>
        <v>1678.01</v>
      </c>
      <c r="E298" s="12">
        <f t="shared" si="83"/>
        <v>1678.01</v>
      </c>
      <c r="F298" s="12">
        <f t="shared" si="83"/>
        <v>0</v>
      </c>
      <c r="G298" s="12">
        <f t="shared" si="83"/>
        <v>0</v>
      </c>
      <c r="H298" s="12">
        <f t="shared" si="83"/>
        <v>0</v>
      </c>
    </row>
    <row r="299" spans="1:8">
      <c r="A299" s="3"/>
      <c r="B299" s="9" t="s">
        <v>133</v>
      </c>
      <c r="C299" s="11">
        <v>273.07</v>
      </c>
      <c r="D299" s="11">
        <v>273.07</v>
      </c>
      <c r="E299" s="11">
        <v>273.07</v>
      </c>
      <c r="F299" s="11">
        <v>0</v>
      </c>
      <c r="G299" s="11">
        <v>0</v>
      </c>
      <c r="H299" s="28">
        <v>0</v>
      </c>
    </row>
    <row r="300" spans="1:8">
      <c r="A300" s="3"/>
      <c r="B300" s="9" t="s">
        <v>134</v>
      </c>
      <c r="C300" s="11">
        <v>1404.94</v>
      </c>
      <c r="D300" s="11">
        <v>1404.94</v>
      </c>
      <c r="E300" s="11">
        <v>1404.94</v>
      </c>
      <c r="F300" s="11">
        <v>0</v>
      </c>
      <c r="G300" s="11">
        <v>0</v>
      </c>
      <c r="H300" s="28">
        <v>0</v>
      </c>
    </row>
    <row r="301" spans="1:8">
      <c r="A301" s="21" t="s">
        <v>26</v>
      </c>
      <c r="B301" s="21" t="s">
        <v>25</v>
      </c>
      <c r="C301" s="22">
        <f t="shared" ref="C301:H301" si="84">C298</f>
        <v>1678.01</v>
      </c>
      <c r="D301" s="22">
        <f t="shared" si="84"/>
        <v>1678.01</v>
      </c>
      <c r="E301" s="22">
        <f t="shared" si="84"/>
        <v>1678.01</v>
      </c>
      <c r="F301" s="22">
        <f t="shared" si="84"/>
        <v>0</v>
      </c>
      <c r="G301" s="22">
        <f t="shared" si="84"/>
        <v>0</v>
      </c>
      <c r="H301" s="22">
        <f t="shared" si="84"/>
        <v>0</v>
      </c>
    </row>
    <row r="302" spans="1:8">
      <c r="A302" s="4">
        <v>1</v>
      </c>
      <c r="B302" s="15" t="s">
        <v>67</v>
      </c>
      <c r="C302" s="12">
        <f t="shared" ref="C302:H302" si="85">C303</f>
        <v>431.91</v>
      </c>
      <c r="D302" s="12">
        <f t="shared" si="85"/>
        <v>431.91</v>
      </c>
      <c r="E302" s="12">
        <f t="shared" si="85"/>
        <v>431.91</v>
      </c>
      <c r="F302" s="12">
        <f t="shared" si="85"/>
        <v>0</v>
      </c>
      <c r="G302" s="12">
        <f t="shared" si="85"/>
        <v>0</v>
      </c>
      <c r="H302" s="12">
        <f t="shared" si="85"/>
        <v>0</v>
      </c>
    </row>
    <row r="303" spans="1:8">
      <c r="A303" s="3"/>
      <c r="B303" s="10" t="s">
        <v>136</v>
      </c>
      <c r="C303" s="13">
        <v>431.91</v>
      </c>
      <c r="D303" s="13">
        <v>431.91</v>
      </c>
      <c r="E303" s="13">
        <v>431.91</v>
      </c>
      <c r="F303" s="13">
        <v>0</v>
      </c>
      <c r="G303" s="13">
        <v>0</v>
      </c>
      <c r="H303" s="28">
        <v>0</v>
      </c>
    </row>
    <row r="304" spans="1:8">
      <c r="A304" s="3"/>
      <c r="B304" s="49" t="s">
        <v>135</v>
      </c>
      <c r="C304" s="50">
        <v>431.91</v>
      </c>
      <c r="D304" s="50">
        <v>431.91</v>
      </c>
      <c r="E304" s="50">
        <v>431.91</v>
      </c>
      <c r="F304" s="50">
        <v>0</v>
      </c>
      <c r="G304" s="50">
        <v>0</v>
      </c>
      <c r="H304" s="46">
        <v>0</v>
      </c>
    </row>
    <row r="305" spans="1:8" s="20" customFormat="1">
      <c r="A305" s="4">
        <v>2</v>
      </c>
      <c r="B305" s="24" t="s">
        <v>17</v>
      </c>
      <c r="C305" s="100">
        <f t="shared" ref="C305:H305" si="86">C306</f>
        <v>223.03</v>
      </c>
      <c r="D305" s="100">
        <f t="shared" si="86"/>
        <v>223.03</v>
      </c>
      <c r="E305" s="100">
        <f t="shared" si="86"/>
        <v>223.03</v>
      </c>
      <c r="F305" s="100">
        <f t="shared" si="86"/>
        <v>0</v>
      </c>
      <c r="G305" s="100">
        <f t="shared" si="86"/>
        <v>0</v>
      </c>
      <c r="H305" s="100">
        <f t="shared" si="86"/>
        <v>0</v>
      </c>
    </row>
    <row r="306" spans="1:8">
      <c r="A306" s="3"/>
      <c r="B306" s="51" t="s">
        <v>240</v>
      </c>
      <c r="C306" s="26">
        <v>223.03</v>
      </c>
      <c r="D306" s="26">
        <v>223.03</v>
      </c>
      <c r="E306" s="26">
        <v>223.03</v>
      </c>
      <c r="F306" s="26">
        <v>0</v>
      </c>
      <c r="G306" s="26">
        <v>0</v>
      </c>
      <c r="H306" s="28">
        <v>0</v>
      </c>
    </row>
    <row r="307" spans="1:8">
      <c r="A307" s="3"/>
      <c r="B307" s="49" t="s">
        <v>99</v>
      </c>
      <c r="C307" s="50">
        <v>223.03</v>
      </c>
      <c r="D307" s="50">
        <v>223.03</v>
      </c>
      <c r="E307" s="50">
        <v>223.03</v>
      </c>
      <c r="F307" s="50">
        <v>0</v>
      </c>
      <c r="G307" s="50">
        <v>0</v>
      </c>
      <c r="H307" s="46">
        <v>0</v>
      </c>
    </row>
    <row r="308" spans="1:8">
      <c r="A308" s="4">
        <v>3</v>
      </c>
      <c r="B308" s="24" t="s">
        <v>16</v>
      </c>
      <c r="C308" s="12">
        <f t="shared" ref="C308:H308" si="87">C309+C310</f>
        <v>1023.0699999999999</v>
      </c>
      <c r="D308" s="12">
        <f t="shared" si="87"/>
        <v>1023.0699999999999</v>
      </c>
      <c r="E308" s="12">
        <f t="shared" si="87"/>
        <v>1023.0699999999999</v>
      </c>
      <c r="F308" s="12">
        <f t="shared" si="87"/>
        <v>0</v>
      </c>
      <c r="G308" s="12">
        <f t="shared" si="87"/>
        <v>0</v>
      </c>
      <c r="H308" s="12">
        <f t="shared" si="87"/>
        <v>0</v>
      </c>
    </row>
    <row r="309" spans="1:8">
      <c r="A309" s="3"/>
      <c r="B309" s="51" t="s">
        <v>137</v>
      </c>
      <c r="C309" s="26">
        <v>750</v>
      </c>
      <c r="D309" s="26">
        <v>750</v>
      </c>
      <c r="E309" s="26">
        <v>750</v>
      </c>
      <c r="F309" s="26">
        <v>0</v>
      </c>
      <c r="G309" s="26">
        <v>0</v>
      </c>
      <c r="H309" s="28">
        <v>0</v>
      </c>
    </row>
    <row r="310" spans="1:8">
      <c r="A310" s="3"/>
      <c r="B310" s="51" t="s">
        <v>74</v>
      </c>
      <c r="C310" s="26">
        <v>273.07</v>
      </c>
      <c r="D310" s="26">
        <v>273.07</v>
      </c>
      <c r="E310" s="26">
        <v>273.07</v>
      </c>
      <c r="F310" s="26">
        <v>0</v>
      </c>
      <c r="G310" s="26">
        <v>0</v>
      </c>
      <c r="H310" s="28">
        <v>0</v>
      </c>
    </row>
    <row r="311" spans="1:8">
      <c r="A311" s="3"/>
      <c r="B311" s="49" t="s">
        <v>138</v>
      </c>
      <c r="C311" s="50">
        <v>273.07</v>
      </c>
      <c r="D311" s="50">
        <v>273.07</v>
      </c>
      <c r="E311" s="50">
        <v>273.07</v>
      </c>
      <c r="F311" s="50">
        <v>0</v>
      </c>
      <c r="G311" s="50">
        <v>0</v>
      </c>
      <c r="H311" s="46">
        <v>0</v>
      </c>
    </row>
    <row r="312" spans="1:8">
      <c r="A312" s="3"/>
      <c r="B312" s="49" t="s">
        <v>139</v>
      </c>
      <c r="C312" s="50">
        <v>450</v>
      </c>
      <c r="D312" s="50">
        <v>450</v>
      </c>
      <c r="E312" s="50">
        <v>450</v>
      </c>
      <c r="F312" s="50">
        <v>0</v>
      </c>
      <c r="G312" s="50">
        <v>0</v>
      </c>
      <c r="H312" s="46">
        <v>0</v>
      </c>
    </row>
    <row r="313" spans="1:8">
      <c r="A313" s="3"/>
      <c r="B313" s="49" t="s">
        <v>140</v>
      </c>
      <c r="C313" s="50">
        <v>300</v>
      </c>
      <c r="D313" s="50">
        <v>300</v>
      </c>
      <c r="E313" s="50">
        <v>300</v>
      </c>
      <c r="F313" s="50">
        <v>0</v>
      </c>
      <c r="G313" s="50">
        <v>0</v>
      </c>
      <c r="H313" s="46">
        <v>0</v>
      </c>
    </row>
    <row r="314" spans="1:8">
      <c r="A314" s="21" t="s">
        <v>10</v>
      </c>
      <c r="B314" s="21" t="s">
        <v>9</v>
      </c>
      <c r="C314" s="22">
        <f t="shared" ref="C314:H314" si="88">C302+C308+C305</f>
        <v>1678.01</v>
      </c>
      <c r="D314" s="22">
        <f t="shared" si="88"/>
        <v>1678.01</v>
      </c>
      <c r="E314" s="22">
        <f t="shared" si="88"/>
        <v>1678.01</v>
      </c>
      <c r="F314" s="22">
        <f t="shared" si="88"/>
        <v>0</v>
      </c>
      <c r="G314" s="22">
        <f t="shared" si="88"/>
        <v>0</v>
      </c>
      <c r="H314" s="22">
        <f t="shared" si="88"/>
        <v>0</v>
      </c>
    </row>
    <row r="315" spans="1:8">
      <c r="A315" s="4" t="s">
        <v>8</v>
      </c>
      <c r="B315" s="4" t="s">
        <v>7</v>
      </c>
      <c r="C315" s="14">
        <f t="shared" ref="C315:H315" si="89">C301-C314</f>
        <v>0</v>
      </c>
      <c r="D315" s="14">
        <f t="shared" si="89"/>
        <v>0</v>
      </c>
      <c r="E315" s="14">
        <f t="shared" si="89"/>
        <v>0</v>
      </c>
      <c r="F315" s="14">
        <f t="shared" si="89"/>
        <v>0</v>
      </c>
      <c r="G315" s="14">
        <f t="shared" si="89"/>
        <v>0</v>
      </c>
      <c r="H315" s="14">
        <f t="shared" si="89"/>
        <v>0</v>
      </c>
    </row>
    <row r="316" spans="1:8">
      <c r="A316" s="21" t="s">
        <v>65</v>
      </c>
      <c r="B316" s="21" t="s">
        <v>64</v>
      </c>
      <c r="C316" s="22">
        <f t="shared" ref="C316:H316" si="90">C317+C320+C318+C319</f>
        <v>1678.01</v>
      </c>
      <c r="D316" s="22">
        <f t="shared" si="90"/>
        <v>1678.01</v>
      </c>
      <c r="E316" s="22">
        <f t="shared" si="90"/>
        <v>1678.01</v>
      </c>
      <c r="F316" s="22">
        <f t="shared" si="90"/>
        <v>0</v>
      </c>
      <c r="G316" s="22">
        <f t="shared" si="90"/>
        <v>0</v>
      </c>
      <c r="H316" s="22">
        <f t="shared" si="90"/>
        <v>0</v>
      </c>
    </row>
    <row r="317" spans="1:8">
      <c r="A317" s="3">
        <v>1</v>
      </c>
      <c r="B317" s="2" t="s">
        <v>5</v>
      </c>
      <c r="C317" s="14">
        <f t="shared" ref="C317:H318" si="91">C309</f>
        <v>750</v>
      </c>
      <c r="D317" s="14">
        <f t="shared" si="91"/>
        <v>750</v>
      </c>
      <c r="E317" s="14">
        <f t="shared" si="91"/>
        <v>750</v>
      </c>
      <c r="F317" s="14">
        <f t="shared" si="91"/>
        <v>0</v>
      </c>
      <c r="G317" s="14">
        <f t="shared" si="91"/>
        <v>0</v>
      </c>
      <c r="H317" s="14">
        <f t="shared" si="91"/>
        <v>0</v>
      </c>
    </row>
    <row r="318" spans="1:8">
      <c r="A318" s="3">
        <v>2</v>
      </c>
      <c r="B318" s="2" t="s">
        <v>123</v>
      </c>
      <c r="C318" s="14">
        <f t="shared" si="91"/>
        <v>273.07</v>
      </c>
      <c r="D318" s="14">
        <f t="shared" si="91"/>
        <v>273.07</v>
      </c>
      <c r="E318" s="14">
        <f t="shared" si="91"/>
        <v>273.07</v>
      </c>
      <c r="F318" s="14">
        <f t="shared" si="91"/>
        <v>0</v>
      </c>
      <c r="G318" s="14">
        <f t="shared" si="91"/>
        <v>0</v>
      </c>
      <c r="H318" s="14">
        <f t="shared" si="91"/>
        <v>0</v>
      </c>
    </row>
    <row r="319" spans="1:8">
      <c r="A319" s="3">
        <v>3</v>
      </c>
      <c r="B319" s="99" t="s">
        <v>241</v>
      </c>
      <c r="C319" s="14">
        <f t="shared" ref="C319:H319" si="92">C306</f>
        <v>223.03</v>
      </c>
      <c r="D319" s="14">
        <f t="shared" si="92"/>
        <v>223.03</v>
      </c>
      <c r="E319" s="14">
        <f t="shared" si="92"/>
        <v>223.03</v>
      </c>
      <c r="F319" s="14">
        <f t="shared" si="92"/>
        <v>0</v>
      </c>
      <c r="G319" s="14">
        <f t="shared" si="92"/>
        <v>0</v>
      </c>
      <c r="H319" s="14">
        <f t="shared" si="92"/>
        <v>0</v>
      </c>
    </row>
    <row r="320" spans="1:8">
      <c r="A320" s="3">
        <v>4</v>
      </c>
      <c r="B320" s="1" t="s">
        <v>43</v>
      </c>
      <c r="C320" s="14">
        <f t="shared" ref="C320:H320" si="93">C304</f>
        <v>431.91</v>
      </c>
      <c r="D320" s="14">
        <f t="shared" si="93"/>
        <v>431.91</v>
      </c>
      <c r="E320" s="14">
        <f t="shared" si="93"/>
        <v>431.91</v>
      </c>
      <c r="F320" s="14">
        <f t="shared" si="93"/>
        <v>0</v>
      </c>
      <c r="G320" s="14">
        <f t="shared" si="93"/>
        <v>0</v>
      </c>
      <c r="H320" s="14">
        <f t="shared" si="93"/>
        <v>0</v>
      </c>
    </row>
    <row r="322" spans="1:8">
      <c r="B322" s="20" t="s">
        <v>242</v>
      </c>
    </row>
    <row r="324" spans="1:8">
      <c r="A324" s="8" t="s">
        <v>33</v>
      </c>
      <c r="B324" s="35" t="s">
        <v>32</v>
      </c>
      <c r="C324" s="31" t="s">
        <v>66</v>
      </c>
      <c r="D324" s="31" t="s">
        <v>66</v>
      </c>
      <c r="E324" s="31" t="s">
        <v>66</v>
      </c>
      <c r="F324" s="31" t="s">
        <v>66</v>
      </c>
      <c r="G324" s="31" t="s">
        <v>66</v>
      </c>
      <c r="H324" s="42" t="s">
        <v>66</v>
      </c>
    </row>
    <row r="325" spans="1:8">
      <c r="A325" s="30" t="s">
        <v>31</v>
      </c>
      <c r="B325" s="36"/>
      <c r="C325" s="32" t="s">
        <v>70</v>
      </c>
      <c r="D325" s="32" t="s">
        <v>245</v>
      </c>
      <c r="E325" s="32" t="s">
        <v>75</v>
      </c>
      <c r="F325" s="32" t="s">
        <v>75</v>
      </c>
      <c r="G325" s="32" t="s">
        <v>75</v>
      </c>
      <c r="H325" s="43" t="s">
        <v>75</v>
      </c>
    </row>
    <row r="326" spans="1:8">
      <c r="A326" s="30"/>
      <c r="B326" s="36"/>
      <c r="C326" s="101" t="s">
        <v>250</v>
      </c>
      <c r="D326" s="32"/>
      <c r="E326" s="32" t="s">
        <v>26</v>
      </c>
      <c r="F326" s="32" t="s">
        <v>10</v>
      </c>
      <c r="G326" s="32" t="s">
        <v>8</v>
      </c>
      <c r="H326" s="43" t="s">
        <v>65</v>
      </c>
    </row>
    <row r="327" spans="1:8">
      <c r="A327" s="38"/>
      <c r="B327" s="37"/>
      <c r="C327" s="33" t="s">
        <v>222</v>
      </c>
      <c r="D327" s="33" t="s">
        <v>222</v>
      </c>
      <c r="E327" s="33" t="s">
        <v>222</v>
      </c>
      <c r="F327" s="33" t="s">
        <v>222</v>
      </c>
      <c r="G327" s="33" t="s">
        <v>222</v>
      </c>
      <c r="H327" s="33" t="s">
        <v>222</v>
      </c>
    </row>
    <row r="328" spans="1:8">
      <c r="A328" s="6" t="s">
        <v>30</v>
      </c>
      <c r="B328" s="6" t="s">
        <v>29</v>
      </c>
      <c r="C328" s="6">
        <v>1</v>
      </c>
      <c r="D328" s="6">
        <v>2</v>
      </c>
      <c r="E328" s="6">
        <v>2</v>
      </c>
      <c r="F328" s="6">
        <v>3</v>
      </c>
      <c r="G328" s="27">
        <v>4</v>
      </c>
      <c r="H328" s="34" t="s">
        <v>77</v>
      </c>
    </row>
    <row r="329" spans="1:8">
      <c r="A329" s="4">
        <v>1</v>
      </c>
      <c r="B329" s="15" t="s">
        <v>141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</row>
    <row r="330" spans="1:8">
      <c r="A330" s="21" t="s">
        <v>26</v>
      </c>
      <c r="B330" s="21" t="s">
        <v>25</v>
      </c>
      <c r="C330" s="22">
        <f t="shared" ref="C330:H330" si="94">C329</f>
        <v>0</v>
      </c>
      <c r="D330" s="22">
        <f t="shared" si="94"/>
        <v>0</v>
      </c>
      <c r="E330" s="22">
        <f t="shared" si="94"/>
        <v>0</v>
      </c>
      <c r="F330" s="22">
        <f t="shared" si="94"/>
        <v>0</v>
      </c>
      <c r="G330" s="22">
        <f t="shared" si="94"/>
        <v>0</v>
      </c>
      <c r="H330" s="22">
        <f t="shared" si="94"/>
        <v>0</v>
      </c>
    </row>
    <row r="331" spans="1:8">
      <c r="A331" s="4">
        <v>1</v>
      </c>
      <c r="B331" s="15" t="s">
        <v>11</v>
      </c>
      <c r="C331" s="12">
        <f t="shared" ref="C331:H331" si="95">C332</f>
        <v>0</v>
      </c>
      <c r="D331" s="12">
        <f t="shared" si="95"/>
        <v>0</v>
      </c>
      <c r="E331" s="12">
        <f t="shared" si="95"/>
        <v>0</v>
      </c>
      <c r="F331" s="12">
        <f t="shared" si="95"/>
        <v>0</v>
      </c>
      <c r="G331" s="12">
        <f t="shared" si="95"/>
        <v>0</v>
      </c>
      <c r="H331" s="12">
        <f t="shared" si="95"/>
        <v>0</v>
      </c>
    </row>
    <row r="332" spans="1:8">
      <c r="A332" s="3"/>
      <c r="B332" s="10" t="s">
        <v>74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28">
        <v>0</v>
      </c>
    </row>
    <row r="333" spans="1:8">
      <c r="A333" s="3"/>
      <c r="B333" s="49" t="s">
        <v>113</v>
      </c>
      <c r="C333" s="50">
        <v>0</v>
      </c>
      <c r="D333" s="50">
        <v>0</v>
      </c>
      <c r="E333" s="50">
        <v>0</v>
      </c>
      <c r="F333" s="50">
        <v>0</v>
      </c>
      <c r="G333" s="50">
        <v>0</v>
      </c>
      <c r="H333" s="46">
        <v>0</v>
      </c>
    </row>
    <row r="334" spans="1:8">
      <c r="A334" s="4">
        <v>2</v>
      </c>
      <c r="B334" s="24" t="s">
        <v>16</v>
      </c>
      <c r="C334" s="12">
        <f t="shared" ref="C334:H334" si="96">C335</f>
        <v>0</v>
      </c>
      <c r="D334" s="12">
        <f t="shared" si="96"/>
        <v>0</v>
      </c>
      <c r="E334" s="12">
        <f t="shared" si="96"/>
        <v>0</v>
      </c>
      <c r="F334" s="12">
        <f t="shared" si="96"/>
        <v>0</v>
      </c>
      <c r="G334" s="12">
        <f t="shared" si="96"/>
        <v>0</v>
      </c>
      <c r="H334" s="12">
        <f t="shared" si="96"/>
        <v>0</v>
      </c>
    </row>
    <row r="335" spans="1:8">
      <c r="A335" s="3"/>
      <c r="B335" s="51" t="s">
        <v>74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8">
        <v>0</v>
      </c>
    </row>
    <row r="336" spans="1:8">
      <c r="A336" s="3"/>
      <c r="B336" s="49" t="s">
        <v>140</v>
      </c>
      <c r="C336" s="50">
        <v>0</v>
      </c>
      <c r="D336" s="50">
        <v>0</v>
      </c>
      <c r="E336" s="50">
        <v>0</v>
      </c>
      <c r="F336" s="50">
        <v>0</v>
      </c>
      <c r="G336" s="50">
        <v>0</v>
      </c>
      <c r="H336" s="46">
        <v>0</v>
      </c>
    </row>
    <row r="337" spans="1:8">
      <c r="A337" s="21" t="s">
        <v>10</v>
      </c>
      <c r="B337" s="21" t="s">
        <v>9</v>
      </c>
      <c r="C337" s="22">
        <f t="shared" ref="C337:H337" si="97">C331+C334</f>
        <v>0</v>
      </c>
      <c r="D337" s="22">
        <f t="shared" si="97"/>
        <v>0</v>
      </c>
      <c r="E337" s="22">
        <f t="shared" si="97"/>
        <v>0</v>
      </c>
      <c r="F337" s="22">
        <f t="shared" si="97"/>
        <v>0</v>
      </c>
      <c r="G337" s="22">
        <f t="shared" si="97"/>
        <v>0</v>
      </c>
      <c r="H337" s="22">
        <f t="shared" si="97"/>
        <v>0</v>
      </c>
    </row>
    <row r="338" spans="1:8">
      <c r="A338" s="4" t="s">
        <v>8</v>
      </c>
      <c r="B338" s="4" t="s">
        <v>7</v>
      </c>
      <c r="C338" s="14">
        <f t="shared" ref="C338:H338" si="98">C330-C337</f>
        <v>0</v>
      </c>
      <c r="D338" s="14">
        <f t="shared" si="98"/>
        <v>0</v>
      </c>
      <c r="E338" s="14">
        <f t="shared" si="98"/>
        <v>0</v>
      </c>
      <c r="F338" s="14">
        <f t="shared" si="98"/>
        <v>0</v>
      </c>
      <c r="G338" s="14">
        <f t="shared" si="98"/>
        <v>0</v>
      </c>
      <c r="H338" s="14">
        <f t="shared" si="98"/>
        <v>0</v>
      </c>
    </row>
    <row r="339" spans="1:8">
      <c r="A339" s="21" t="s">
        <v>65</v>
      </c>
      <c r="B339" s="21" t="s">
        <v>64</v>
      </c>
      <c r="C339" s="22">
        <f t="shared" ref="C339:H339" si="99">C340</f>
        <v>0</v>
      </c>
      <c r="D339" s="22">
        <f t="shared" si="99"/>
        <v>0</v>
      </c>
      <c r="E339" s="22">
        <f t="shared" si="99"/>
        <v>0</v>
      </c>
      <c r="F339" s="22">
        <f t="shared" si="99"/>
        <v>0</v>
      </c>
      <c r="G339" s="22">
        <f t="shared" si="99"/>
        <v>0</v>
      </c>
      <c r="H339" s="22">
        <f t="shared" si="99"/>
        <v>0</v>
      </c>
    </row>
    <row r="340" spans="1:8">
      <c r="A340" s="3">
        <v>1</v>
      </c>
      <c r="B340" s="2" t="s">
        <v>123</v>
      </c>
      <c r="C340" s="14">
        <f t="shared" ref="C340:H340" si="100">C332+C335</f>
        <v>0</v>
      </c>
      <c r="D340" s="14">
        <f t="shared" si="100"/>
        <v>0</v>
      </c>
      <c r="E340" s="14">
        <f t="shared" si="100"/>
        <v>0</v>
      </c>
      <c r="F340" s="14">
        <f t="shared" si="100"/>
        <v>0</v>
      </c>
      <c r="G340" s="14">
        <f t="shared" si="100"/>
        <v>0</v>
      </c>
      <c r="H340" s="14">
        <f t="shared" si="100"/>
        <v>0</v>
      </c>
    </row>
    <row r="344" spans="1:8">
      <c r="C344" s="89"/>
    </row>
    <row r="345" spans="1:8">
      <c r="C345" s="89"/>
    </row>
    <row r="346" spans="1:8">
      <c r="C346" s="89"/>
    </row>
    <row r="347" spans="1:8">
      <c r="C347" s="89"/>
    </row>
    <row r="348" spans="1:8">
      <c r="C348" s="89"/>
    </row>
    <row r="349" spans="1:8">
      <c r="C349" s="89"/>
    </row>
    <row r="350" spans="1:8">
      <c r="C350" s="89"/>
    </row>
    <row r="351" spans="1:8">
      <c r="C351" s="89"/>
    </row>
    <row r="352" spans="1:8">
      <c r="C352" s="89"/>
    </row>
    <row r="353" spans="3:3">
      <c r="C353" s="89"/>
    </row>
    <row r="354" spans="3:3">
      <c r="C354" s="90"/>
    </row>
  </sheetData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J369"/>
  <sheetViews>
    <sheetView workbookViewId="0">
      <selection sqref="A1:IV65536"/>
    </sheetView>
  </sheetViews>
  <sheetFormatPr defaultRowHeight="12.75"/>
  <cols>
    <col min="1" max="1" width="3.85546875" customWidth="1"/>
    <col min="2" max="2" width="54.28515625" customWidth="1"/>
    <col min="3" max="3" width="10" customWidth="1"/>
    <col min="4" max="4" width="11.5703125" customWidth="1"/>
    <col min="5" max="5" width="9.7109375" bestFit="1" customWidth="1"/>
    <col min="6" max="6" width="9.85546875" bestFit="1" customWidth="1"/>
  </cols>
  <sheetData>
    <row r="2" spans="2:9">
      <c r="B2" s="102" t="s">
        <v>246</v>
      </c>
      <c r="C2" s="102"/>
      <c r="D2" s="102"/>
      <c r="E2" s="102"/>
      <c r="F2" s="102"/>
      <c r="G2" s="102"/>
      <c r="H2" s="103"/>
      <c r="I2" s="103"/>
    </row>
    <row r="3" spans="2:9">
      <c r="B3" s="102" t="s">
        <v>247</v>
      </c>
      <c r="C3" s="102"/>
      <c r="D3" s="102"/>
      <c r="E3" s="102"/>
      <c r="F3" s="102"/>
      <c r="G3" s="102"/>
      <c r="H3" s="103"/>
      <c r="I3" s="103"/>
    </row>
    <row r="4" spans="2:9">
      <c r="B4" s="102" t="s">
        <v>249</v>
      </c>
      <c r="C4" s="103"/>
      <c r="D4" s="103"/>
      <c r="E4" s="103"/>
      <c r="F4" s="103"/>
      <c r="G4" s="103"/>
      <c r="H4" s="103"/>
      <c r="I4" s="103"/>
    </row>
    <row r="5" spans="2:9">
      <c r="B5" s="102" t="s">
        <v>252</v>
      </c>
      <c r="C5" s="103"/>
      <c r="D5" s="103"/>
      <c r="E5" s="103"/>
      <c r="F5" s="103"/>
      <c r="G5" s="103"/>
      <c r="H5" s="103"/>
      <c r="I5" s="103"/>
    </row>
    <row r="6" spans="2:9">
      <c r="B6" s="102" t="s">
        <v>253</v>
      </c>
      <c r="C6" s="103"/>
      <c r="D6" s="103"/>
      <c r="E6" s="103"/>
      <c r="F6" s="103"/>
      <c r="G6" s="103"/>
      <c r="H6" s="103"/>
      <c r="I6" s="103"/>
    </row>
    <row r="7" spans="2:9">
      <c r="B7" s="102" t="s">
        <v>254</v>
      </c>
      <c r="C7" s="103"/>
      <c r="D7" s="103"/>
      <c r="E7" s="103"/>
      <c r="F7" s="103"/>
      <c r="G7" s="103"/>
      <c r="H7" s="103"/>
      <c r="I7" s="103"/>
    </row>
    <row r="8" spans="2:9">
      <c r="B8" s="102" t="s">
        <v>255</v>
      </c>
      <c r="C8" s="103"/>
      <c r="D8" s="103"/>
      <c r="E8" s="103"/>
      <c r="F8" s="103"/>
      <c r="G8" s="103"/>
      <c r="H8" s="103"/>
      <c r="I8" s="103"/>
    </row>
    <row r="9" spans="2:9">
      <c r="B9" s="20"/>
    </row>
    <row r="10" spans="2:9">
      <c r="H10" s="25" t="s">
        <v>69</v>
      </c>
    </row>
    <row r="11" spans="2:9">
      <c r="B11" s="7" t="s">
        <v>32</v>
      </c>
      <c r="C11" s="68"/>
      <c r="D11" s="31" t="s">
        <v>66</v>
      </c>
      <c r="E11" s="31" t="s">
        <v>66</v>
      </c>
      <c r="F11" s="31" t="s">
        <v>66</v>
      </c>
      <c r="G11" s="31" t="s">
        <v>66</v>
      </c>
      <c r="H11" s="31" t="s">
        <v>66</v>
      </c>
      <c r="I11" s="42" t="s">
        <v>66</v>
      </c>
    </row>
    <row r="12" spans="2:9">
      <c r="B12" s="71"/>
      <c r="C12" s="69" t="s">
        <v>208</v>
      </c>
      <c r="D12" s="32" t="s">
        <v>70</v>
      </c>
      <c r="E12" s="32" t="s">
        <v>245</v>
      </c>
      <c r="F12" s="32" t="s">
        <v>75</v>
      </c>
      <c r="G12" s="32" t="s">
        <v>75</v>
      </c>
      <c r="H12" s="32" t="s">
        <v>75</v>
      </c>
      <c r="I12" s="43" t="s">
        <v>75</v>
      </c>
    </row>
    <row r="13" spans="2:9">
      <c r="B13" s="71"/>
      <c r="C13" s="69"/>
      <c r="D13" s="101" t="s">
        <v>250</v>
      </c>
      <c r="E13" s="32"/>
      <c r="F13" s="32" t="s">
        <v>26</v>
      </c>
      <c r="G13" s="32" t="s">
        <v>10</v>
      </c>
      <c r="H13" s="32" t="s">
        <v>8</v>
      </c>
      <c r="I13" s="43" t="s">
        <v>65</v>
      </c>
    </row>
    <row r="14" spans="2:9">
      <c r="B14" s="5"/>
      <c r="C14" s="70"/>
      <c r="D14" s="33" t="s">
        <v>222</v>
      </c>
      <c r="E14" s="33" t="s">
        <v>222</v>
      </c>
      <c r="F14" s="33" t="s">
        <v>222</v>
      </c>
      <c r="G14" s="33" t="s">
        <v>222</v>
      </c>
      <c r="H14" s="33" t="s">
        <v>222</v>
      </c>
      <c r="I14" s="44" t="s">
        <v>222</v>
      </c>
    </row>
    <row r="15" spans="2:9">
      <c r="B15" s="4" t="s">
        <v>30</v>
      </c>
      <c r="C15" s="33" t="s">
        <v>29</v>
      </c>
      <c r="D15" s="33" t="s">
        <v>209</v>
      </c>
      <c r="E15" s="33" t="s">
        <v>210</v>
      </c>
      <c r="F15" s="33" t="s">
        <v>210</v>
      </c>
      <c r="G15" s="33" t="s">
        <v>211</v>
      </c>
      <c r="H15" s="33" t="s">
        <v>212</v>
      </c>
      <c r="I15" s="44" t="s">
        <v>77</v>
      </c>
    </row>
    <row r="16" spans="2:9">
      <c r="B16" s="85" t="s">
        <v>217</v>
      </c>
      <c r="C16" s="86" t="s">
        <v>142</v>
      </c>
      <c r="D16" s="87">
        <f t="shared" ref="D16:I16" si="0">SUM(D17+D33+D34+D35)</f>
        <v>168616.35</v>
      </c>
      <c r="E16" s="87">
        <f t="shared" si="0"/>
        <v>169607.53</v>
      </c>
      <c r="F16" s="87">
        <f t="shared" si="0"/>
        <v>46463.200000000004</v>
      </c>
      <c r="G16" s="87">
        <f t="shared" si="0"/>
        <v>52036.160000000003</v>
      </c>
      <c r="H16" s="87">
        <f t="shared" si="0"/>
        <v>36234.39</v>
      </c>
      <c r="I16" s="87">
        <f t="shared" si="0"/>
        <v>34873.78</v>
      </c>
    </row>
    <row r="17" spans="2:9">
      <c r="B17" s="75" t="s">
        <v>214</v>
      </c>
      <c r="C17" s="76" t="s">
        <v>143</v>
      </c>
      <c r="D17" s="77">
        <f t="shared" ref="D17:I17" si="1">SUM(D18+D32)</f>
        <v>151245.35</v>
      </c>
      <c r="E17" s="77">
        <f t="shared" si="1"/>
        <v>151464.91</v>
      </c>
      <c r="F17" s="77">
        <f t="shared" si="1"/>
        <v>43814.14</v>
      </c>
      <c r="G17" s="77">
        <f t="shared" si="1"/>
        <v>44499.16</v>
      </c>
      <c r="H17" s="77">
        <f t="shared" si="1"/>
        <v>33619.18</v>
      </c>
      <c r="I17" s="77">
        <f t="shared" si="1"/>
        <v>29532.43</v>
      </c>
    </row>
    <row r="18" spans="2:9">
      <c r="B18" s="75" t="s">
        <v>213</v>
      </c>
      <c r="C18" s="76" t="s">
        <v>144</v>
      </c>
      <c r="D18" s="77">
        <f t="shared" ref="D18:I18" si="2">SUM(D19+D21+D24+D25+D26+D31)</f>
        <v>132752</v>
      </c>
      <c r="E18" s="77">
        <f t="shared" si="2"/>
        <v>134102</v>
      </c>
      <c r="F18" s="77">
        <f t="shared" si="2"/>
        <v>37396</v>
      </c>
      <c r="G18" s="77">
        <f t="shared" si="2"/>
        <v>39551</v>
      </c>
      <c r="H18" s="77">
        <f t="shared" si="2"/>
        <v>31151.279999999999</v>
      </c>
      <c r="I18" s="77">
        <f t="shared" si="2"/>
        <v>26003.72</v>
      </c>
    </row>
    <row r="19" spans="2:9" ht="24">
      <c r="B19" s="55" t="s">
        <v>145</v>
      </c>
      <c r="C19" s="53" t="s">
        <v>146</v>
      </c>
      <c r="D19" s="54">
        <f t="shared" ref="D19:I19" si="3">SUM(D20)</f>
        <v>418</v>
      </c>
      <c r="E19" s="54">
        <f t="shared" si="3"/>
        <v>418</v>
      </c>
      <c r="F19" s="54">
        <f t="shared" si="3"/>
        <v>130</v>
      </c>
      <c r="G19" s="54">
        <f t="shared" si="3"/>
        <v>97</v>
      </c>
      <c r="H19" s="54">
        <f t="shared" si="3"/>
        <v>23.85</v>
      </c>
      <c r="I19" s="54">
        <f t="shared" si="3"/>
        <v>167.15</v>
      </c>
    </row>
    <row r="20" spans="2:9">
      <c r="B20" s="56" t="s">
        <v>147</v>
      </c>
      <c r="C20" s="53" t="s">
        <v>148</v>
      </c>
      <c r="D20" s="57">
        <f t="shared" ref="D20:I20" si="4">C69</f>
        <v>418</v>
      </c>
      <c r="E20" s="57">
        <f t="shared" si="4"/>
        <v>418</v>
      </c>
      <c r="F20" s="57">
        <f t="shared" si="4"/>
        <v>130</v>
      </c>
      <c r="G20" s="57">
        <f t="shared" si="4"/>
        <v>97</v>
      </c>
      <c r="H20" s="57">
        <f t="shared" si="4"/>
        <v>23.85</v>
      </c>
      <c r="I20" s="57">
        <f t="shared" si="4"/>
        <v>167.15</v>
      </c>
    </row>
    <row r="21" spans="2:9" ht="24">
      <c r="B21" s="55" t="s">
        <v>149</v>
      </c>
      <c r="C21" s="53" t="s">
        <v>150</v>
      </c>
      <c r="D21" s="57">
        <f t="shared" ref="D21:I21" si="5">SUM(D22:D23)</f>
        <v>45122</v>
      </c>
      <c r="E21" s="57">
        <f t="shared" si="5"/>
        <v>45355</v>
      </c>
      <c r="F21" s="57">
        <f t="shared" si="5"/>
        <v>11629</v>
      </c>
      <c r="G21" s="57">
        <f t="shared" si="5"/>
        <v>12550</v>
      </c>
      <c r="H21" s="57">
        <f t="shared" si="5"/>
        <v>10451.43</v>
      </c>
      <c r="I21" s="57">
        <f t="shared" si="5"/>
        <v>10724.57</v>
      </c>
    </row>
    <row r="22" spans="2:9" ht="24">
      <c r="B22" s="58" t="s">
        <v>151</v>
      </c>
      <c r="C22" s="53" t="s">
        <v>152</v>
      </c>
      <c r="D22" s="57">
        <v>0</v>
      </c>
      <c r="E22" s="57">
        <f>D70</f>
        <v>200</v>
      </c>
      <c r="F22" s="57">
        <f>E70</f>
        <v>0</v>
      </c>
      <c r="G22" s="57">
        <f>F70</f>
        <v>0</v>
      </c>
      <c r="H22" s="57">
        <f>G70</f>
        <v>150</v>
      </c>
      <c r="I22" s="57">
        <f>H70</f>
        <v>50</v>
      </c>
    </row>
    <row r="23" spans="2:9">
      <c r="B23" s="59" t="s">
        <v>153</v>
      </c>
      <c r="C23" s="53" t="s">
        <v>154</v>
      </c>
      <c r="D23" s="57">
        <f t="shared" ref="D23:I23" si="6">C81+C82</f>
        <v>45122</v>
      </c>
      <c r="E23" s="57">
        <f t="shared" si="6"/>
        <v>45155</v>
      </c>
      <c r="F23" s="57">
        <f t="shared" si="6"/>
        <v>11629</v>
      </c>
      <c r="G23" s="57">
        <f t="shared" si="6"/>
        <v>12550</v>
      </c>
      <c r="H23" s="57">
        <f t="shared" si="6"/>
        <v>10301.43</v>
      </c>
      <c r="I23" s="57">
        <f t="shared" si="6"/>
        <v>10674.57</v>
      </c>
    </row>
    <row r="24" spans="2:9">
      <c r="B24" s="55" t="s">
        <v>155</v>
      </c>
      <c r="C24" s="53" t="s">
        <v>156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</row>
    <row r="25" spans="2:9">
      <c r="B25" s="52" t="s">
        <v>157</v>
      </c>
      <c r="C25" s="53" t="s">
        <v>158</v>
      </c>
      <c r="D25" s="57">
        <f t="shared" ref="D25:I25" si="7">C71</f>
        <v>17500</v>
      </c>
      <c r="E25" s="57">
        <f t="shared" si="7"/>
        <v>17500</v>
      </c>
      <c r="F25" s="57">
        <f t="shared" si="7"/>
        <v>5900</v>
      </c>
      <c r="G25" s="57">
        <f t="shared" si="7"/>
        <v>5720</v>
      </c>
      <c r="H25" s="57">
        <f t="shared" si="7"/>
        <v>5013</v>
      </c>
      <c r="I25" s="57">
        <f t="shared" si="7"/>
        <v>867</v>
      </c>
    </row>
    <row r="26" spans="2:9">
      <c r="B26" s="52" t="s">
        <v>159</v>
      </c>
      <c r="C26" s="53" t="s">
        <v>160</v>
      </c>
      <c r="D26" s="60">
        <f t="shared" ref="D26:I26" si="8">SUM(D27:D30)</f>
        <v>69462</v>
      </c>
      <c r="E26" s="60">
        <f t="shared" si="8"/>
        <v>70579</v>
      </c>
      <c r="F26" s="60">
        <f t="shared" si="8"/>
        <v>19647</v>
      </c>
      <c r="G26" s="60">
        <f t="shared" si="8"/>
        <v>21084</v>
      </c>
      <c r="H26" s="60">
        <f t="shared" si="8"/>
        <v>15637</v>
      </c>
      <c r="I26" s="60">
        <f t="shared" si="8"/>
        <v>14211</v>
      </c>
    </row>
    <row r="27" spans="2:9">
      <c r="B27" s="56" t="s">
        <v>28</v>
      </c>
      <c r="C27" s="53" t="s">
        <v>161</v>
      </c>
      <c r="D27" s="74">
        <f t="shared" ref="D27:I27" si="9">C83</f>
        <v>58192</v>
      </c>
      <c r="E27" s="74">
        <f t="shared" si="9"/>
        <v>59309</v>
      </c>
      <c r="F27" s="74">
        <f t="shared" si="9"/>
        <v>16798</v>
      </c>
      <c r="G27" s="74">
        <f t="shared" si="9"/>
        <v>16504</v>
      </c>
      <c r="H27" s="74">
        <f t="shared" si="9"/>
        <v>14414</v>
      </c>
      <c r="I27" s="74">
        <f t="shared" si="9"/>
        <v>11593</v>
      </c>
    </row>
    <row r="28" spans="2:9">
      <c r="B28" s="58" t="s">
        <v>162</v>
      </c>
      <c r="C28" s="53" t="s">
        <v>163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</row>
    <row r="29" spans="2:9">
      <c r="B29" s="62" t="s">
        <v>164</v>
      </c>
      <c r="C29" s="53" t="s">
        <v>165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</row>
    <row r="30" spans="2:9" ht="24">
      <c r="B30" s="58" t="s">
        <v>166</v>
      </c>
      <c r="C30" s="53" t="s">
        <v>167</v>
      </c>
      <c r="D30" s="57">
        <f t="shared" ref="D30:I31" si="10">C72</f>
        <v>11270</v>
      </c>
      <c r="E30" s="57">
        <f t="shared" si="10"/>
        <v>11270</v>
      </c>
      <c r="F30" s="57">
        <f t="shared" si="10"/>
        <v>2849</v>
      </c>
      <c r="G30" s="57">
        <f t="shared" si="10"/>
        <v>4580</v>
      </c>
      <c r="H30" s="57">
        <f t="shared" si="10"/>
        <v>1223</v>
      </c>
      <c r="I30" s="57">
        <f t="shared" si="10"/>
        <v>2618</v>
      </c>
    </row>
    <row r="31" spans="2:9">
      <c r="B31" s="63" t="s">
        <v>168</v>
      </c>
      <c r="C31" s="53" t="s">
        <v>169</v>
      </c>
      <c r="D31" s="57">
        <f t="shared" si="10"/>
        <v>250</v>
      </c>
      <c r="E31" s="57">
        <f t="shared" si="10"/>
        <v>250</v>
      </c>
      <c r="F31" s="57">
        <f t="shared" si="10"/>
        <v>90</v>
      </c>
      <c r="G31" s="57">
        <f t="shared" si="10"/>
        <v>100</v>
      </c>
      <c r="H31" s="57">
        <f t="shared" si="10"/>
        <v>26</v>
      </c>
      <c r="I31" s="57">
        <f t="shared" si="10"/>
        <v>34</v>
      </c>
    </row>
    <row r="32" spans="2:9">
      <c r="B32" s="75" t="s">
        <v>170</v>
      </c>
      <c r="C32" s="76" t="s">
        <v>171</v>
      </c>
      <c r="D32" s="78">
        <f t="shared" ref="D32:I32" si="11">C74+C75+C76+C77+C78+C79+C230+C276+C313</f>
        <v>18493.349999999999</v>
      </c>
      <c r="E32" s="78">
        <f>D74+D75+D76+D77+D78+D79+D230+D276+D313</f>
        <v>17362.91</v>
      </c>
      <c r="F32" s="78">
        <f t="shared" si="11"/>
        <v>6418.14</v>
      </c>
      <c r="G32" s="78">
        <f t="shared" si="11"/>
        <v>4948.16</v>
      </c>
      <c r="H32" s="78">
        <f t="shared" si="11"/>
        <v>2467.9</v>
      </c>
      <c r="I32" s="78">
        <f t="shared" si="11"/>
        <v>3528.71</v>
      </c>
    </row>
    <row r="33" spans="2:9">
      <c r="B33" s="75" t="s">
        <v>172</v>
      </c>
      <c r="C33" s="76" t="s">
        <v>173</v>
      </c>
      <c r="D33" s="77">
        <f t="shared" ref="D33:I33" si="12">C80+C287</f>
        <v>173</v>
      </c>
      <c r="E33" s="77">
        <f>D80+D287</f>
        <v>1017.57</v>
      </c>
      <c r="F33" s="77">
        <f t="shared" si="12"/>
        <v>17.66</v>
      </c>
      <c r="G33" s="77">
        <f t="shared" si="12"/>
        <v>90.9</v>
      </c>
      <c r="H33" s="77">
        <f t="shared" si="12"/>
        <v>200.5</v>
      </c>
      <c r="I33" s="77">
        <f t="shared" si="12"/>
        <v>708.51</v>
      </c>
    </row>
    <row r="34" spans="2:9">
      <c r="B34" s="75" t="s">
        <v>43</v>
      </c>
      <c r="C34" s="76" t="s">
        <v>174</v>
      </c>
      <c r="D34" s="77">
        <f t="shared" ref="D34:I34" si="13">C344</f>
        <v>0</v>
      </c>
      <c r="E34" s="77">
        <f t="shared" si="13"/>
        <v>0</v>
      </c>
      <c r="F34" s="77">
        <f t="shared" si="13"/>
        <v>0</v>
      </c>
      <c r="G34" s="77">
        <f t="shared" si="13"/>
        <v>0</v>
      </c>
      <c r="H34" s="77">
        <f t="shared" si="13"/>
        <v>0</v>
      </c>
      <c r="I34" s="77">
        <f t="shared" si="13"/>
        <v>0</v>
      </c>
    </row>
    <row r="35" spans="2:9">
      <c r="B35" s="79" t="s">
        <v>175</v>
      </c>
      <c r="C35" s="76" t="s">
        <v>176</v>
      </c>
      <c r="D35" s="77">
        <f>SUM(D36:D37)</f>
        <v>17198</v>
      </c>
      <c r="E35" s="77">
        <f>SUM(E36:E38)</f>
        <v>17125.05</v>
      </c>
      <c r="F35" s="77">
        <f>SUM(F36:F37)</f>
        <v>2631.4</v>
      </c>
      <c r="G35" s="77">
        <f>SUM(G36:G38)</f>
        <v>7446.1</v>
      </c>
      <c r="H35" s="77">
        <f>SUM(H36:H38)</f>
        <v>2414.71</v>
      </c>
      <c r="I35" s="77">
        <f>SUM(I36:I38)</f>
        <v>4632.84</v>
      </c>
    </row>
    <row r="36" spans="2:9">
      <c r="B36" s="56" t="s">
        <v>177</v>
      </c>
      <c r="C36" s="53" t="s">
        <v>178</v>
      </c>
      <c r="D36" s="54">
        <f t="shared" ref="D36:I36" si="14">C86</f>
        <v>15244</v>
      </c>
      <c r="E36" s="54">
        <f t="shared" si="14"/>
        <v>14845.05</v>
      </c>
      <c r="F36" s="54">
        <f t="shared" si="14"/>
        <v>2631.4</v>
      </c>
      <c r="G36" s="54">
        <f t="shared" si="14"/>
        <v>6466.1</v>
      </c>
      <c r="H36" s="54">
        <f t="shared" si="14"/>
        <v>1514.71</v>
      </c>
      <c r="I36" s="54">
        <f t="shared" si="14"/>
        <v>4232.84</v>
      </c>
    </row>
    <row r="37" spans="2:9">
      <c r="B37" s="104" t="s">
        <v>256</v>
      </c>
      <c r="C37" s="53" t="s">
        <v>180</v>
      </c>
      <c r="D37" s="54">
        <f t="shared" ref="D37:I37" si="15">C94</f>
        <v>1954</v>
      </c>
      <c r="E37" s="54">
        <f t="shared" si="15"/>
        <v>2252.8000000000002</v>
      </c>
      <c r="F37" s="54">
        <f t="shared" si="15"/>
        <v>0</v>
      </c>
      <c r="G37" s="54">
        <f t="shared" si="15"/>
        <v>980</v>
      </c>
      <c r="H37" s="54">
        <f t="shared" si="15"/>
        <v>872.8</v>
      </c>
      <c r="I37" s="54">
        <f t="shared" si="15"/>
        <v>400</v>
      </c>
    </row>
    <row r="38" spans="2:9">
      <c r="B38" s="104" t="s">
        <v>257</v>
      </c>
      <c r="C38" s="53"/>
      <c r="D38" s="54">
        <f t="shared" ref="D38:I38" si="16">C239</f>
        <v>0</v>
      </c>
      <c r="E38" s="54">
        <f t="shared" si="16"/>
        <v>27.2</v>
      </c>
      <c r="F38" s="54">
        <f t="shared" si="16"/>
        <v>0</v>
      </c>
      <c r="G38" s="54">
        <f t="shared" si="16"/>
        <v>0</v>
      </c>
      <c r="H38" s="54">
        <f t="shared" si="16"/>
        <v>27.2</v>
      </c>
      <c r="I38" s="54">
        <f t="shared" si="16"/>
        <v>0</v>
      </c>
    </row>
    <row r="39" spans="2:9">
      <c r="B39" s="85" t="s">
        <v>218</v>
      </c>
      <c r="C39" s="86" t="s">
        <v>181</v>
      </c>
      <c r="D39" s="88">
        <f t="shared" ref="D39:I39" si="17">SUM(D40+D51+D53+D57+D56+D52)</f>
        <v>168616.35</v>
      </c>
      <c r="E39" s="88">
        <f t="shared" si="17"/>
        <v>169607.53</v>
      </c>
      <c r="F39" s="88">
        <f t="shared" si="17"/>
        <v>46463.200000000004</v>
      </c>
      <c r="G39" s="88">
        <f t="shared" si="17"/>
        <v>52036.159999999996</v>
      </c>
      <c r="H39" s="88">
        <f t="shared" si="17"/>
        <v>36234.39</v>
      </c>
      <c r="I39" s="88">
        <f t="shared" si="17"/>
        <v>34873.78</v>
      </c>
    </row>
    <row r="40" spans="2:9">
      <c r="B40" s="81" t="s">
        <v>216</v>
      </c>
      <c r="C40" s="82" t="s">
        <v>182</v>
      </c>
      <c r="D40" s="77">
        <f t="shared" ref="D40:I40" si="18">SUM(D41:D50)</f>
        <v>158866.43</v>
      </c>
      <c r="E40" s="77">
        <f t="shared" si="18"/>
        <v>156027.56</v>
      </c>
      <c r="F40" s="77">
        <f t="shared" si="18"/>
        <v>43800.380000000005</v>
      </c>
      <c r="G40" s="77">
        <f t="shared" si="18"/>
        <v>48260.06</v>
      </c>
      <c r="H40" s="77">
        <f t="shared" si="18"/>
        <v>34776.14</v>
      </c>
      <c r="I40" s="77">
        <f t="shared" si="18"/>
        <v>29190.98</v>
      </c>
    </row>
    <row r="41" spans="2:9">
      <c r="B41" s="66" t="s">
        <v>183</v>
      </c>
      <c r="C41" s="65" t="s">
        <v>184</v>
      </c>
      <c r="D41" s="54">
        <f t="shared" ref="D41:I41" si="19">C208+C264+C301</f>
        <v>80572.539999999994</v>
      </c>
      <c r="E41" s="54">
        <f t="shared" si="19"/>
        <v>78278.789999999994</v>
      </c>
      <c r="F41" s="54">
        <f t="shared" si="19"/>
        <v>22728.54</v>
      </c>
      <c r="G41" s="54">
        <f t="shared" si="19"/>
        <v>22995.01</v>
      </c>
      <c r="H41" s="54">
        <f t="shared" si="19"/>
        <v>19299.990000000002</v>
      </c>
      <c r="I41" s="54">
        <f t="shared" si="19"/>
        <v>13255.249999999998</v>
      </c>
    </row>
    <row r="42" spans="2:9">
      <c r="B42" s="66" t="s">
        <v>185</v>
      </c>
      <c r="C42" s="65" t="s">
        <v>186</v>
      </c>
      <c r="D42" s="54">
        <f t="shared" ref="D42:I42" si="20">C209+C265+C302+C332</f>
        <v>39812.86</v>
      </c>
      <c r="E42" s="54">
        <f t="shared" si="20"/>
        <v>36165.54</v>
      </c>
      <c r="F42" s="54">
        <f t="shared" si="20"/>
        <v>10448.26</v>
      </c>
      <c r="G42" s="54">
        <f t="shared" si="20"/>
        <v>10521.5</v>
      </c>
      <c r="H42" s="54">
        <f t="shared" si="20"/>
        <v>7368.68</v>
      </c>
      <c r="I42" s="54">
        <f t="shared" si="20"/>
        <v>7827.1</v>
      </c>
    </row>
    <row r="43" spans="2:9">
      <c r="B43" s="62" t="s">
        <v>68</v>
      </c>
      <c r="C43" s="65" t="s">
        <v>187</v>
      </c>
      <c r="D43" s="54">
        <f t="shared" ref="D43:I45" si="21">C210</f>
        <v>3210</v>
      </c>
      <c r="E43" s="54">
        <f t="shared" si="21"/>
        <v>3210</v>
      </c>
      <c r="F43" s="54">
        <f t="shared" si="21"/>
        <v>1170</v>
      </c>
      <c r="G43" s="54">
        <f t="shared" si="21"/>
        <v>1200</v>
      </c>
      <c r="H43" s="54">
        <f t="shared" si="21"/>
        <v>830</v>
      </c>
      <c r="I43" s="54">
        <f t="shared" si="21"/>
        <v>10</v>
      </c>
    </row>
    <row r="44" spans="2:9">
      <c r="B44" s="66" t="s">
        <v>188</v>
      </c>
      <c r="C44" s="65" t="s">
        <v>189</v>
      </c>
      <c r="D44" s="54">
        <f t="shared" si="21"/>
        <v>28426</v>
      </c>
      <c r="E44" s="54">
        <f t="shared" si="21"/>
        <v>30600</v>
      </c>
      <c r="F44" s="54">
        <f t="shared" si="21"/>
        <v>8450</v>
      </c>
      <c r="G44" s="54">
        <f t="shared" si="21"/>
        <v>10850</v>
      </c>
      <c r="H44" s="54">
        <f t="shared" si="21"/>
        <v>5263</v>
      </c>
      <c r="I44" s="54">
        <f t="shared" si="21"/>
        <v>6037</v>
      </c>
    </row>
    <row r="45" spans="2:9">
      <c r="B45" s="62" t="s">
        <v>190</v>
      </c>
      <c r="C45" s="65" t="s">
        <v>191</v>
      </c>
      <c r="D45" s="54">
        <f t="shared" si="21"/>
        <v>100</v>
      </c>
      <c r="E45" s="54">
        <f t="shared" si="21"/>
        <v>71.48</v>
      </c>
      <c r="F45" s="54">
        <f t="shared" si="21"/>
        <v>0</v>
      </c>
      <c r="G45" s="54">
        <f t="shared" si="21"/>
        <v>0</v>
      </c>
      <c r="H45" s="54">
        <f t="shared" si="21"/>
        <v>0</v>
      </c>
      <c r="I45" s="54">
        <f t="shared" si="21"/>
        <v>71.48</v>
      </c>
    </row>
    <row r="46" spans="2:9">
      <c r="B46" s="66" t="s">
        <v>192</v>
      </c>
      <c r="C46" s="65" t="s">
        <v>193</v>
      </c>
      <c r="D46" s="54">
        <f t="shared" ref="D46:I46" si="22">C213-C238</f>
        <v>20</v>
      </c>
      <c r="E46" s="54">
        <f>D213-D238</f>
        <v>20</v>
      </c>
      <c r="F46" s="54">
        <f t="shared" si="22"/>
        <v>6.5</v>
      </c>
      <c r="G46" s="54">
        <f t="shared" si="22"/>
        <v>6</v>
      </c>
      <c r="H46" s="54">
        <f t="shared" si="22"/>
        <v>5.5</v>
      </c>
      <c r="I46" s="54">
        <f t="shared" si="22"/>
        <v>2</v>
      </c>
    </row>
    <row r="47" spans="2:9">
      <c r="B47" s="10" t="s">
        <v>243</v>
      </c>
      <c r="C47" s="65"/>
      <c r="D47" s="54">
        <f t="shared" ref="D47:I47" si="23">C215+C334</f>
        <v>3300.03</v>
      </c>
      <c r="E47" s="54">
        <f t="shared" si="23"/>
        <v>4005.03</v>
      </c>
      <c r="F47" s="54">
        <f t="shared" si="23"/>
        <v>223.03</v>
      </c>
      <c r="G47" s="54">
        <f t="shared" si="23"/>
        <v>1540</v>
      </c>
      <c r="H47" s="54">
        <f t="shared" si="23"/>
        <v>1091.75</v>
      </c>
      <c r="I47" s="54">
        <f t="shared" si="23"/>
        <v>1150.25</v>
      </c>
    </row>
    <row r="48" spans="2:9">
      <c r="B48" s="56" t="s">
        <v>2</v>
      </c>
      <c r="C48" s="65" t="s">
        <v>194</v>
      </c>
      <c r="D48" s="54">
        <v>0</v>
      </c>
      <c r="E48" s="54">
        <f>D214</f>
        <v>35.5</v>
      </c>
      <c r="F48" s="54">
        <f>E214</f>
        <v>0</v>
      </c>
      <c r="G48" s="54">
        <f>F214</f>
        <v>0</v>
      </c>
      <c r="H48" s="54">
        <f>G214</f>
        <v>35.5</v>
      </c>
      <c r="I48" s="54">
        <f>H214</f>
        <v>0</v>
      </c>
    </row>
    <row r="49" spans="1:10">
      <c r="B49" s="62" t="s">
        <v>1</v>
      </c>
      <c r="C49" s="65" t="s">
        <v>195</v>
      </c>
      <c r="D49" s="54">
        <f t="shared" ref="D49:I49" si="24">C216+C303</f>
        <v>3244</v>
      </c>
      <c r="E49" s="54">
        <f t="shared" si="24"/>
        <v>3460.2200000000003</v>
      </c>
      <c r="F49" s="54">
        <f t="shared" si="24"/>
        <v>749.15</v>
      </c>
      <c r="G49" s="54">
        <f t="shared" si="24"/>
        <v>1065.6500000000001</v>
      </c>
      <c r="H49" s="54">
        <f t="shared" si="24"/>
        <v>875.22</v>
      </c>
      <c r="I49" s="54">
        <f t="shared" si="24"/>
        <v>770.2</v>
      </c>
      <c r="J49" s="23"/>
    </row>
    <row r="50" spans="1:10">
      <c r="B50" s="62" t="s">
        <v>0</v>
      </c>
      <c r="C50" s="65" t="s">
        <v>196</v>
      </c>
      <c r="D50" s="54">
        <f t="shared" ref="D50:I50" si="25">C217</f>
        <v>181</v>
      </c>
      <c r="E50" s="54">
        <f t="shared" si="25"/>
        <v>181</v>
      </c>
      <c r="F50" s="54">
        <f t="shared" si="25"/>
        <v>24.9</v>
      </c>
      <c r="G50" s="54">
        <f t="shared" si="25"/>
        <v>81.900000000000006</v>
      </c>
      <c r="H50" s="54">
        <f t="shared" si="25"/>
        <v>6.5</v>
      </c>
      <c r="I50" s="54">
        <f t="shared" si="25"/>
        <v>67.7</v>
      </c>
    </row>
    <row r="51" spans="1:10">
      <c r="B51" s="81" t="s">
        <v>197</v>
      </c>
      <c r="C51" s="82" t="s">
        <v>198</v>
      </c>
      <c r="D51" s="77">
        <f>C219+C266+C333</f>
        <v>5497.07</v>
      </c>
      <c r="E51" s="77">
        <f>D219+D266+D333+D304</f>
        <v>9973.2099999999991</v>
      </c>
      <c r="F51" s="77">
        <f>E219+E266+E333+E304</f>
        <v>1572.07</v>
      </c>
      <c r="G51" s="77">
        <f>F219+F266+F333+F304</f>
        <v>2730</v>
      </c>
      <c r="H51" s="77">
        <f>G219+G266+G333+G304</f>
        <v>1870.8400000000001</v>
      </c>
      <c r="I51" s="77">
        <f>H219+H266+H333+H304</f>
        <v>3800.3</v>
      </c>
    </row>
    <row r="52" spans="1:10">
      <c r="B52" s="81" t="s">
        <v>230</v>
      </c>
      <c r="C52" s="82"/>
      <c r="D52" s="77">
        <f t="shared" ref="D52:I52" si="26">C220</f>
        <v>100</v>
      </c>
      <c r="E52" s="77">
        <f t="shared" si="26"/>
        <v>110</v>
      </c>
      <c r="F52" s="77">
        <f t="shared" si="26"/>
        <v>100</v>
      </c>
      <c r="G52" s="77">
        <f t="shared" si="26"/>
        <v>0</v>
      </c>
      <c r="H52" s="77">
        <f t="shared" si="26"/>
        <v>10</v>
      </c>
      <c r="I52" s="77">
        <f t="shared" si="26"/>
        <v>0</v>
      </c>
    </row>
    <row r="53" spans="1:10">
      <c r="B53" s="81" t="s">
        <v>199</v>
      </c>
      <c r="C53" s="82" t="s">
        <v>200</v>
      </c>
      <c r="D53" s="77">
        <f t="shared" ref="D53:I53" si="27">SUM(D54:D55)</f>
        <v>4538.91</v>
      </c>
      <c r="E53" s="77">
        <f t="shared" si="27"/>
        <v>4538.91</v>
      </c>
      <c r="F53" s="77">
        <f t="shared" si="27"/>
        <v>1363.31</v>
      </c>
      <c r="G53" s="77">
        <f t="shared" si="27"/>
        <v>1050.5999999999999</v>
      </c>
      <c r="H53" s="77">
        <f t="shared" si="27"/>
        <v>238</v>
      </c>
      <c r="I53" s="77">
        <f t="shared" si="27"/>
        <v>1887</v>
      </c>
    </row>
    <row r="54" spans="1:10">
      <c r="B54" s="56" t="s">
        <v>201</v>
      </c>
      <c r="C54" s="65" t="s">
        <v>202</v>
      </c>
      <c r="D54" s="54"/>
      <c r="E54" s="54"/>
      <c r="F54" s="54"/>
      <c r="G54" s="54"/>
      <c r="H54" s="54"/>
      <c r="I54" s="54"/>
    </row>
    <row r="55" spans="1:10">
      <c r="B55" s="67" t="s">
        <v>203</v>
      </c>
      <c r="C55" s="65" t="s">
        <v>204</v>
      </c>
      <c r="D55" s="54">
        <f t="shared" ref="D55:I55" si="28">C218+C335</f>
        <v>4538.91</v>
      </c>
      <c r="E55" s="54">
        <f t="shared" si="28"/>
        <v>4538.91</v>
      </c>
      <c r="F55" s="54">
        <f t="shared" si="28"/>
        <v>1363.31</v>
      </c>
      <c r="G55" s="54">
        <f t="shared" si="28"/>
        <v>1050.5999999999999</v>
      </c>
      <c r="H55" s="54">
        <f t="shared" si="28"/>
        <v>238</v>
      </c>
      <c r="I55" s="54">
        <f t="shared" si="28"/>
        <v>1887</v>
      </c>
    </row>
    <row r="56" spans="1:10">
      <c r="B56" s="83" t="s">
        <v>215</v>
      </c>
      <c r="C56" s="84">
        <v>38</v>
      </c>
      <c r="D56" s="77">
        <f t="shared" ref="D56:I56" si="29">C221+C267</f>
        <v>-386.06</v>
      </c>
      <c r="E56" s="77">
        <f t="shared" si="29"/>
        <v>-1042.1500000000001</v>
      </c>
      <c r="F56" s="77">
        <f t="shared" si="29"/>
        <v>-372.56</v>
      </c>
      <c r="G56" s="77">
        <f t="shared" si="29"/>
        <v>-4.5</v>
      </c>
      <c r="H56" s="77">
        <f t="shared" si="29"/>
        <v>-660.59</v>
      </c>
      <c r="I56" s="77">
        <f t="shared" si="29"/>
        <v>-4.5</v>
      </c>
    </row>
    <row r="57" spans="1:10">
      <c r="B57" s="83" t="s">
        <v>205</v>
      </c>
      <c r="C57" s="84">
        <v>39</v>
      </c>
      <c r="D57" s="54"/>
      <c r="E57" s="54"/>
      <c r="F57" s="54"/>
      <c r="G57" s="54"/>
      <c r="H57" s="54"/>
      <c r="I57" s="54"/>
    </row>
    <row r="58" spans="1:10">
      <c r="B58" s="55" t="s">
        <v>206</v>
      </c>
      <c r="C58" s="80">
        <v>40</v>
      </c>
      <c r="D58" s="54">
        <f t="shared" ref="D58:I58" si="30">SUM(D16-D39)</f>
        <v>0</v>
      </c>
      <c r="E58" s="54">
        <f t="shared" si="30"/>
        <v>0</v>
      </c>
      <c r="F58" s="54">
        <f t="shared" si="30"/>
        <v>0</v>
      </c>
      <c r="G58" s="54">
        <f t="shared" si="30"/>
        <v>7.2759576141834259E-12</v>
      </c>
      <c r="H58" s="54">
        <f t="shared" si="30"/>
        <v>0</v>
      </c>
      <c r="I58" s="54">
        <f t="shared" si="30"/>
        <v>0</v>
      </c>
    </row>
    <row r="59" spans="1:10">
      <c r="B59" s="64" t="s">
        <v>207</v>
      </c>
      <c r="C59" s="64"/>
      <c r="D59" s="73"/>
      <c r="E59" s="73"/>
      <c r="F59" s="73"/>
      <c r="G59" s="73"/>
      <c r="H59" s="73"/>
      <c r="I59" s="73"/>
    </row>
    <row r="61" spans="1:10">
      <c r="B61" s="20" t="s">
        <v>232</v>
      </c>
    </row>
    <row r="62" spans="1:10">
      <c r="G62" t="s">
        <v>69</v>
      </c>
    </row>
    <row r="63" spans="1:10">
      <c r="A63" s="8" t="s">
        <v>33</v>
      </c>
      <c r="B63" s="35" t="s">
        <v>32</v>
      </c>
      <c r="C63" s="31" t="s">
        <v>66</v>
      </c>
      <c r="D63" s="31" t="s">
        <v>66</v>
      </c>
      <c r="E63" s="31" t="s">
        <v>66</v>
      </c>
      <c r="F63" s="31" t="s">
        <v>66</v>
      </c>
      <c r="G63" s="31" t="s">
        <v>66</v>
      </c>
      <c r="H63" s="42" t="s">
        <v>66</v>
      </c>
    </row>
    <row r="64" spans="1:10">
      <c r="A64" s="30" t="s">
        <v>31</v>
      </c>
      <c r="B64" s="36"/>
      <c r="C64" s="32" t="s">
        <v>70</v>
      </c>
      <c r="D64" s="32" t="s">
        <v>245</v>
      </c>
      <c r="E64" s="32" t="s">
        <v>75</v>
      </c>
      <c r="F64" s="32" t="s">
        <v>75</v>
      </c>
      <c r="G64" s="32" t="s">
        <v>75</v>
      </c>
      <c r="H64" s="43" t="s">
        <v>75</v>
      </c>
    </row>
    <row r="65" spans="1:8">
      <c r="A65" s="30"/>
      <c r="B65" s="36"/>
      <c r="C65" s="101" t="s">
        <v>250</v>
      </c>
      <c r="D65" s="32"/>
      <c r="E65" s="32" t="s">
        <v>26</v>
      </c>
      <c r="F65" s="32" t="s">
        <v>10</v>
      </c>
      <c r="G65" s="32" t="s">
        <v>8</v>
      </c>
      <c r="H65" s="43" t="s">
        <v>65</v>
      </c>
    </row>
    <row r="66" spans="1:8">
      <c r="A66" s="38"/>
      <c r="B66" s="37"/>
      <c r="C66" s="33" t="s">
        <v>222</v>
      </c>
      <c r="D66" s="33" t="s">
        <v>222</v>
      </c>
      <c r="E66" s="33" t="s">
        <v>222</v>
      </c>
      <c r="F66" s="33" t="s">
        <v>222</v>
      </c>
      <c r="G66" s="33" t="s">
        <v>222</v>
      </c>
      <c r="H66" s="44" t="s">
        <v>222</v>
      </c>
    </row>
    <row r="67" spans="1:8">
      <c r="A67" s="6" t="s">
        <v>30</v>
      </c>
      <c r="B67" s="6" t="s">
        <v>29</v>
      </c>
      <c r="C67" s="6">
        <v>1</v>
      </c>
      <c r="D67" s="6">
        <v>2</v>
      </c>
      <c r="E67" s="6">
        <v>2</v>
      </c>
      <c r="F67" s="6">
        <v>3</v>
      </c>
      <c r="G67" s="27">
        <v>4</v>
      </c>
      <c r="H67" s="34" t="s">
        <v>77</v>
      </c>
    </row>
    <row r="68" spans="1:8">
      <c r="A68" s="4">
        <v>1</v>
      </c>
      <c r="B68" s="15" t="s">
        <v>46</v>
      </c>
      <c r="C68" s="12">
        <f t="shared" ref="C68:H68" si="31">C69+C70+C71+C72+C73+C74+C75+C76+C77+C78+C79+C80+C81+C82</f>
        <v>83460</v>
      </c>
      <c r="D68" s="12">
        <f t="shared" si="31"/>
        <v>84537.57</v>
      </c>
      <c r="E68" s="12">
        <f t="shared" si="31"/>
        <v>22803.66</v>
      </c>
      <c r="F68" s="12">
        <f t="shared" si="31"/>
        <v>25996.9</v>
      </c>
      <c r="G68" s="12">
        <f t="shared" si="31"/>
        <v>18347.78</v>
      </c>
      <c r="H68" s="12">
        <f t="shared" si="31"/>
        <v>17389.23</v>
      </c>
    </row>
    <row r="69" spans="1:8">
      <c r="A69" s="3"/>
      <c r="B69" s="9" t="s">
        <v>47</v>
      </c>
      <c r="C69" s="11">
        <v>418</v>
      </c>
      <c r="D69" s="11">
        <v>418</v>
      </c>
      <c r="E69" s="11">
        <v>130</v>
      </c>
      <c r="F69" s="11">
        <v>97</v>
      </c>
      <c r="G69" s="11">
        <v>23.85</v>
      </c>
      <c r="H69" s="28">
        <v>167.15</v>
      </c>
    </row>
    <row r="70" spans="1:8">
      <c r="A70" s="3"/>
      <c r="B70" s="9" t="s">
        <v>71</v>
      </c>
      <c r="C70" s="11">
        <v>0</v>
      </c>
      <c r="D70" s="11">
        <v>200</v>
      </c>
      <c r="E70" s="11">
        <v>0</v>
      </c>
      <c r="F70" s="11">
        <v>0</v>
      </c>
      <c r="G70" s="11">
        <v>150</v>
      </c>
      <c r="H70" s="28">
        <v>50</v>
      </c>
    </row>
    <row r="71" spans="1:8">
      <c r="A71" s="3"/>
      <c r="B71" s="9" t="s">
        <v>48</v>
      </c>
      <c r="C71" s="11">
        <v>17500</v>
      </c>
      <c r="D71" s="11">
        <v>17500</v>
      </c>
      <c r="E71" s="11">
        <v>5900</v>
      </c>
      <c r="F71" s="11">
        <v>5720</v>
      </c>
      <c r="G71" s="11">
        <v>5013</v>
      </c>
      <c r="H71" s="28">
        <v>867</v>
      </c>
    </row>
    <row r="72" spans="1:8">
      <c r="A72" s="3"/>
      <c r="B72" s="9" t="s">
        <v>49</v>
      </c>
      <c r="C72" s="11">
        <v>11270</v>
      </c>
      <c r="D72" s="11">
        <v>11270</v>
      </c>
      <c r="E72" s="11">
        <v>2849</v>
      </c>
      <c r="F72" s="11">
        <v>4580</v>
      </c>
      <c r="G72" s="11">
        <v>1223</v>
      </c>
      <c r="H72" s="28">
        <v>2618</v>
      </c>
    </row>
    <row r="73" spans="1:8">
      <c r="A73" s="3"/>
      <c r="B73" s="9" t="s">
        <v>50</v>
      </c>
      <c r="C73" s="11">
        <v>250</v>
      </c>
      <c r="D73" s="11">
        <v>250</v>
      </c>
      <c r="E73" s="11">
        <v>90</v>
      </c>
      <c r="F73" s="11">
        <v>100</v>
      </c>
      <c r="G73" s="11">
        <v>26</v>
      </c>
      <c r="H73" s="28">
        <v>34</v>
      </c>
    </row>
    <row r="74" spans="1:8">
      <c r="A74" s="3"/>
      <c r="B74" s="9" t="s">
        <v>51</v>
      </c>
      <c r="C74" s="11">
        <v>4900</v>
      </c>
      <c r="D74" s="11">
        <v>4900</v>
      </c>
      <c r="E74" s="11">
        <v>1210</v>
      </c>
      <c r="F74" s="11">
        <v>1450</v>
      </c>
      <c r="G74" s="11">
        <v>1020</v>
      </c>
      <c r="H74" s="28">
        <v>1220</v>
      </c>
    </row>
    <row r="75" spans="1:8">
      <c r="A75" s="3"/>
      <c r="B75" s="9" t="s">
        <v>52</v>
      </c>
      <c r="C75" s="11">
        <v>330</v>
      </c>
      <c r="D75" s="11">
        <v>330</v>
      </c>
      <c r="E75" s="11">
        <v>80</v>
      </c>
      <c r="F75" s="11">
        <v>110</v>
      </c>
      <c r="G75" s="11">
        <v>70</v>
      </c>
      <c r="H75" s="28">
        <v>70</v>
      </c>
    </row>
    <row r="76" spans="1:8">
      <c r="A76" s="3"/>
      <c r="B76" s="9" t="s">
        <v>53</v>
      </c>
      <c r="C76" s="11">
        <v>750</v>
      </c>
      <c r="D76" s="11">
        <v>750</v>
      </c>
      <c r="E76" s="11">
        <v>200</v>
      </c>
      <c r="F76" s="11">
        <v>250</v>
      </c>
      <c r="G76" s="11">
        <v>130</v>
      </c>
      <c r="H76" s="28">
        <v>170</v>
      </c>
    </row>
    <row r="77" spans="1:8">
      <c r="A77" s="3"/>
      <c r="B77" s="9" t="s">
        <v>54</v>
      </c>
      <c r="C77" s="11">
        <v>2050</v>
      </c>
      <c r="D77" s="11">
        <v>2050</v>
      </c>
      <c r="E77" s="11">
        <v>550</v>
      </c>
      <c r="F77" s="11">
        <v>800</v>
      </c>
      <c r="G77" s="11">
        <v>40</v>
      </c>
      <c r="H77" s="28">
        <v>660</v>
      </c>
    </row>
    <row r="78" spans="1:8">
      <c r="A78" s="3"/>
      <c r="B78" s="9" t="s">
        <v>55</v>
      </c>
      <c r="C78" s="11">
        <v>700</v>
      </c>
      <c r="D78" s="11">
        <v>700</v>
      </c>
      <c r="E78" s="11">
        <v>150</v>
      </c>
      <c r="F78" s="11">
        <v>250</v>
      </c>
      <c r="G78" s="11">
        <v>150</v>
      </c>
      <c r="H78" s="28">
        <v>150</v>
      </c>
    </row>
    <row r="79" spans="1:8">
      <c r="A79" s="3"/>
      <c r="B79" s="9" t="s">
        <v>76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28">
        <v>0</v>
      </c>
    </row>
    <row r="80" spans="1:8">
      <c r="A80" s="3"/>
      <c r="B80" s="9" t="s">
        <v>63</v>
      </c>
      <c r="C80" s="11">
        <v>170</v>
      </c>
      <c r="D80" s="11">
        <v>1014.57</v>
      </c>
      <c r="E80" s="11">
        <v>15.66</v>
      </c>
      <c r="F80" s="11">
        <v>89.9</v>
      </c>
      <c r="G80" s="11">
        <v>200.5</v>
      </c>
      <c r="H80" s="28">
        <v>708.51</v>
      </c>
    </row>
    <row r="81" spans="1:8">
      <c r="A81" s="3"/>
      <c r="B81" s="9" t="s">
        <v>56</v>
      </c>
      <c r="C81" s="11">
        <v>45000</v>
      </c>
      <c r="D81" s="11">
        <v>45000</v>
      </c>
      <c r="E81" s="11">
        <v>11591</v>
      </c>
      <c r="F81" s="11">
        <v>12500</v>
      </c>
      <c r="G81" s="11">
        <v>10272.43</v>
      </c>
      <c r="H81" s="28">
        <v>10636.57</v>
      </c>
    </row>
    <row r="82" spans="1:8">
      <c r="A82" s="3"/>
      <c r="B82" s="9" t="s">
        <v>57</v>
      </c>
      <c r="C82" s="11">
        <v>122</v>
      </c>
      <c r="D82" s="11">
        <v>155</v>
      </c>
      <c r="E82" s="11">
        <v>38</v>
      </c>
      <c r="F82" s="11">
        <v>50</v>
      </c>
      <c r="G82" s="11">
        <v>29</v>
      </c>
      <c r="H82" s="28">
        <v>38</v>
      </c>
    </row>
    <row r="83" spans="1:8">
      <c r="A83" s="4">
        <v>2</v>
      </c>
      <c r="B83" s="15" t="s">
        <v>28</v>
      </c>
      <c r="C83" s="12">
        <f t="shared" ref="C83:H83" si="32">C84+C85</f>
        <v>58192</v>
      </c>
      <c r="D83" s="12">
        <f t="shared" si="32"/>
        <v>59309</v>
      </c>
      <c r="E83" s="12">
        <f t="shared" si="32"/>
        <v>16798</v>
      </c>
      <c r="F83" s="12">
        <f t="shared" si="32"/>
        <v>16504</v>
      </c>
      <c r="G83" s="12">
        <f t="shared" si="32"/>
        <v>14414</v>
      </c>
      <c r="H83" s="12">
        <f t="shared" si="32"/>
        <v>11593</v>
      </c>
    </row>
    <row r="84" spans="1:8">
      <c r="A84" s="3"/>
      <c r="B84" s="9" t="s">
        <v>58</v>
      </c>
      <c r="C84" s="11">
        <v>57933</v>
      </c>
      <c r="D84" s="11">
        <v>59189</v>
      </c>
      <c r="E84" s="11">
        <v>16749</v>
      </c>
      <c r="F84" s="11">
        <v>16434</v>
      </c>
      <c r="G84" s="11">
        <v>14347</v>
      </c>
      <c r="H84" s="28">
        <v>11659</v>
      </c>
    </row>
    <row r="85" spans="1:8">
      <c r="A85" s="3"/>
      <c r="B85" s="9" t="s">
        <v>59</v>
      </c>
      <c r="C85" s="11">
        <v>259</v>
      </c>
      <c r="D85" s="11">
        <v>120</v>
      </c>
      <c r="E85" s="11">
        <v>49</v>
      </c>
      <c r="F85" s="11">
        <v>70</v>
      </c>
      <c r="G85" s="11">
        <v>67</v>
      </c>
      <c r="H85" s="28">
        <v>-66</v>
      </c>
    </row>
    <row r="86" spans="1:8">
      <c r="A86" s="4">
        <v>3</v>
      </c>
      <c r="B86" s="15" t="s">
        <v>27</v>
      </c>
      <c r="C86" s="12">
        <f t="shared" ref="C86:H86" si="33">C89+C90+C91+C87+C92+C93+C88</f>
        <v>15244</v>
      </c>
      <c r="D86" s="12">
        <f t="shared" si="33"/>
        <v>14845.05</v>
      </c>
      <c r="E86" s="12">
        <f t="shared" si="33"/>
        <v>2631.4</v>
      </c>
      <c r="F86" s="12">
        <f t="shared" si="33"/>
        <v>6466.1</v>
      </c>
      <c r="G86" s="12">
        <f t="shared" si="33"/>
        <v>1514.71</v>
      </c>
      <c r="H86" s="12">
        <f t="shared" si="33"/>
        <v>4232.84</v>
      </c>
    </row>
    <row r="87" spans="1:8">
      <c r="A87" s="4"/>
      <c r="B87" s="40" t="s">
        <v>223</v>
      </c>
      <c r="C87" s="41">
        <v>323</v>
      </c>
      <c r="D87" s="41">
        <v>0</v>
      </c>
      <c r="E87" s="41">
        <v>0</v>
      </c>
      <c r="F87" s="41">
        <v>87</v>
      </c>
      <c r="G87" s="41">
        <v>-87</v>
      </c>
      <c r="H87" s="28">
        <v>0</v>
      </c>
    </row>
    <row r="88" spans="1:8">
      <c r="A88" s="4"/>
      <c r="B88" s="91" t="s">
        <v>244</v>
      </c>
      <c r="C88" s="41">
        <v>363</v>
      </c>
      <c r="D88" s="41">
        <v>536</v>
      </c>
      <c r="E88" s="41">
        <v>0</v>
      </c>
      <c r="F88" s="41">
        <v>180</v>
      </c>
      <c r="G88" s="41">
        <v>273</v>
      </c>
      <c r="H88" s="28">
        <v>83</v>
      </c>
    </row>
    <row r="89" spans="1:8">
      <c r="A89" s="3"/>
      <c r="B89" s="9" t="s">
        <v>60</v>
      </c>
      <c r="C89" s="11">
        <v>11000</v>
      </c>
      <c r="D89" s="11">
        <v>11000</v>
      </c>
      <c r="E89" s="11">
        <v>1721</v>
      </c>
      <c r="F89" s="11">
        <v>5079</v>
      </c>
      <c r="G89" s="11">
        <v>530</v>
      </c>
      <c r="H89" s="28">
        <v>3670</v>
      </c>
    </row>
    <row r="90" spans="1:8">
      <c r="A90" s="3"/>
      <c r="B90" s="9" t="s">
        <v>61</v>
      </c>
      <c r="C90" s="11">
        <v>330</v>
      </c>
      <c r="D90" s="11">
        <v>330</v>
      </c>
      <c r="E90" s="11">
        <v>44.2</v>
      </c>
      <c r="F90" s="11">
        <v>125.8</v>
      </c>
      <c r="G90" s="11">
        <v>100</v>
      </c>
      <c r="H90" s="28">
        <v>60</v>
      </c>
    </row>
    <row r="91" spans="1:8">
      <c r="A91" s="3"/>
      <c r="B91" s="9" t="s">
        <v>62</v>
      </c>
      <c r="C91" s="11">
        <v>150</v>
      </c>
      <c r="D91" s="11">
        <v>150</v>
      </c>
      <c r="E91" s="11">
        <v>18.8</v>
      </c>
      <c r="F91" s="11">
        <v>41.2</v>
      </c>
      <c r="G91" s="11">
        <v>50</v>
      </c>
      <c r="H91" s="28">
        <v>40</v>
      </c>
    </row>
    <row r="92" spans="1:8">
      <c r="A92" s="3"/>
      <c r="B92" s="9" t="s">
        <v>73</v>
      </c>
      <c r="C92" s="11">
        <v>320</v>
      </c>
      <c r="D92" s="11">
        <v>320</v>
      </c>
      <c r="E92" s="11">
        <v>120</v>
      </c>
      <c r="F92" s="11">
        <v>120</v>
      </c>
      <c r="G92" s="11">
        <v>0</v>
      </c>
      <c r="H92" s="28">
        <v>80</v>
      </c>
    </row>
    <row r="93" spans="1:8">
      <c r="A93" s="3"/>
      <c r="B93" s="9" t="s">
        <v>219</v>
      </c>
      <c r="C93" s="11">
        <v>2758</v>
      </c>
      <c r="D93" s="11">
        <v>2509.0500000000002</v>
      </c>
      <c r="E93" s="11">
        <v>727.4</v>
      </c>
      <c r="F93" s="11">
        <v>833.1</v>
      </c>
      <c r="G93" s="11">
        <v>648.71</v>
      </c>
      <c r="H93" s="28">
        <v>299.83999999999997</v>
      </c>
    </row>
    <row r="94" spans="1:8">
      <c r="A94" s="4">
        <v>4</v>
      </c>
      <c r="B94" s="15" t="s">
        <v>220</v>
      </c>
      <c r="C94" s="12">
        <v>1954</v>
      </c>
      <c r="D94" s="12">
        <v>2252.8000000000002</v>
      </c>
      <c r="E94" s="12">
        <v>0</v>
      </c>
      <c r="F94" s="12">
        <v>980</v>
      </c>
      <c r="G94" s="12">
        <v>872.8</v>
      </c>
      <c r="H94" s="17">
        <v>400</v>
      </c>
    </row>
    <row r="95" spans="1:8">
      <c r="A95" s="21" t="s">
        <v>26</v>
      </c>
      <c r="B95" s="21" t="s">
        <v>25</v>
      </c>
      <c r="C95" s="22">
        <f t="shared" ref="C95:H95" si="34">C68+C83+C86+C94</f>
        <v>158850</v>
      </c>
      <c r="D95" s="22">
        <f t="shared" si="34"/>
        <v>160944.41999999998</v>
      </c>
      <c r="E95" s="22">
        <f t="shared" si="34"/>
        <v>42233.060000000005</v>
      </c>
      <c r="F95" s="22">
        <f t="shared" si="34"/>
        <v>49947</v>
      </c>
      <c r="G95" s="22">
        <f t="shared" si="34"/>
        <v>35149.29</v>
      </c>
      <c r="H95" s="22">
        <f t="shared" si="34"/>
        <v>33615.07</v>
      </c>
    </row>
    <row r="96" spans="1:8">
      <c r="A96" s="4">
        <v>1</v>
      </c>
      <c r="B96" s="15" t="s">
        <v>24</v>
      </c>
      <c r="C96" s="12">
        <f>C97+C98+C100</f>
        <v>7355</v>
      </c>
      <c r="D96" s="12">
        <f>D97+D98+D100+D99</f>
        <v>6290.9400000000005</v>
      </c>
      <c r="E96" s="12">
        <f>E97+E98+E100+E99</f>
        <v>1591.5</v>
      </c>
      <c r="F96" s="12">
        <f>F97+F98+F100+F99</f>
        <v>2065.12</v>
      </c>
      <c r="G96" s="12">
        <f>G97+G98+G100+G99</f>
        <v>1782.9499999999998</v>
      </c>
      <c r="H96" s="12">
        <f>H97+H98+H100+H99</f>
        <v>851.37</v>
      </c>
    </row>
    <row r="97" spans="1:8">
      <c r="A97" s="3"/>
      <c r="B97" s="10" t="s">
        <v>34</v>
      </c>
      <c r="C97" s="11">
        <v>4800</v>
      </c>
      <c r="D97" s="11">
        <v>3991.34</v>
      </c>
      <c r="E97" s="11">
        <v>1178</v>
      </c>
      <c r="F97" s="11">
        <v>1369</v>
      </c>
      <c r="G97" s="11">
        <v>1008.78</v>
      </c>
      <c r="H97" s="28">
        <v>435.56</v>
      </c>
    </row>
    <row r="98" spans="1:8">
      <c r="A98" s="3"/>
      <c r="B98" s="10" t="s">
        <v>35</v>
      </c>
      <c r="C98" s="11">
        <v>2575</v>
      </c>
      <c r="D98" s="11">
        <v>2284.1</v>
      </c>
      <c r="E98" s="11">
        <v>420</v>
      </c>
      <c r="F98" s="11">
        <v>700.62</v>
      </c>
      <c r="G98" s="11">
        <v>743.17</v>
      </c>
      <c r="H98" s="28">
        <v>420.31</v>
      </c>
    </row>
    <row r="99" spans="1:8">
      <c r="A99" s="3"/>
      <c r="B99" s="10" t="s">
        <v>258</v>
      </c>
      <c r="C99" s="11">
        <v>0</v>
      </c>
      <c r="D99" s="11">
        <v>35.5</v>
      </c>
      <c r="E99" s="11">
        <v>0</v>
      </c>
      <c r="F99" s="11">
        <v>0</v>
      </c>
      <c r="G99" s="11">
        <v>35.5</v>
      </c>
      <c r="H99" s="28">
        <v>0</v>
      </c>
    </row>
    <row r="100" spans="1:8">
      <c r="A100" s="3"/>
      <c r="B100" s="10" t="s">
        <v>44</v>
      </c>
      <c r="C100" s="11">
        <v>-20</v>
      </c>
      <c r="D100" s="11">
        <v>-20</v>
      </c>
      <c r="E100" s="11">
        <v>-6.5</v>
      </c>
      <c r="F100" s="11">
        <v>-4.5</v>
      </c>
      <c r="G100" s="11">
        <v>-4.5</v>
      </c>
      <c r="H100" s="28">
        <v>-4.5</v>
      </c>
    </row>
    <row r="101" spans="1:8">
      <c r="A101" s="3"/>
      <c r="B101" s="49" t="s">
        <v>24</v>
      </c>
      <c r="C101" s="45">
        <v>7355</v>
      </c>
      <c r="D101" s="45">
        <v>6290.94</v>
      </c>
      <c r="E101" s="45">
        <v>1591.5</v>
      </c>
      <c r="F101" s="45">
        <v>2065.12</v>
      </c>
      <c r="G101" s="45">
        <v>1782.95</v>
      </c>
      <c r="H101" s="46">
        <v>851.37</v>
      </c>
    </row>
    <row r="102" spans="1:8">
      <c r="A102" s="4">
        <v>2</v>
      </c>
      <c r="B102" s="15" t="s">
        <v>23</v>
      </c>
      <c r="C102" s="12">
        <f t="shared" ref="C102:H102" si="35">C103+C104+C105</f>
        <v>724</v>
      </c>
      <c r="D102" s="12">
        <f t="shared" si="35"/>
        <v>795.48</v>
      </c>
      <c r="E102" s="12">
        <f t="shared" si="35"/>
        <v>112</v>
      </c>
      <c r="F102" s="12">
        <f t="shared" si="35"/>
        <v>250</v>
      </c>
      <c r="G102" s="12">
        <f t="shared" si="35"/>
        <v>260</v>
      </c>
      <c r="H102" s="12">
        <f t="shared" si="35"/>
        <v>173.48000000000002</v>
      </c>
    </row>
    <row r="103" spans="1:8">
      <c r="A103" s="3"/>
      <c r="B103" s="10" t="s">
        <v>38</v>
      </c>
      <c r="C103" s="19">
        <v>424</v>
      </c>
      <c r="D103" s="19">
        <v>524</v>
      </c>
      <c r="E103" s="19">
        <v>112</v>
      </c>
      <c r="F103" s="19">
        <v>150</v>
      </c>
      <c r="G103" s="19">
        <v>160</v>
      </c>
      <c r="H103" s="28">
        <v>102</v>
      </c>
    </row>
    <row r="104" spans="1:8">
      <c r="A104" s="3"/>
      <c r="B104" s="10" t="s">
        <v>78</v>
      </c>
      <c r="C104" s="19">
        <v>100</v>
      </c>
      <c r="D104" s="19">
        <v>71.48</v>
      </c>
      <c r="E104" s="19">
        <v>0</v>
      </c>
      <c r="F104" s="19">
        <v>0</v>
      </c>
      <c r="G104" s="19">
        <v>0</v>
      </c>
      <c r="H104" s="28">
        <v>71.48</v>
      </c>
    </row>
    <row r="105" spans="1:8">
      <c r="A105" s="3"/>
      <c r="B105" s="15" t="s">
        <v>72</v>
      </c>
      <c r="C105" s="19">
        <v>200</v>
      </c>
      <c r="D105" s="19">
        <v>200</v>
      </c>
      <c r="E105" s="19">
        <v>0</v>
      </c>
      <c r="F105" s="19">
        <v>100</v>
      </c>
      <c r="G105" s="19">
        <v>100</v>
      </c>
      <c r="H105" s="28">
        <v>0</v>
      </c>
    </row>
    <row r="106" spans="1:8">
      <c r="A106" s="3"/>
      <c r="B106" s="48" t="s">
        <v>79</v>
      </c>
      <c r="C106" s="47">
        <v>100</v>
      </c>
      <c r="D106" s="47">
        <v>71.48</v>
      </c>
      <c r="E106" s="47">
        <v>0</v>
      </c>
      <c r="F106" s="47">
        <v>0</v>
      </c>
      <c r="G106" s="47">
        <v>0</v>
      </c>
      <c r="H106" s="46">
        <v>71.48</v>
      </c>
    </row>
    <row r="107" spans="1:8">
      <c r="A107" s="3"/>
      <c r="B107" s="48" t="s">
        <v>80</v>
      </c>
      <c r="C107" s="47">
        <v>200</v>
      </c>
      <c r="D107" s="47">
        <v>200</v>
      </c>
      <c r="E107" s="47">
        <v>0</v>
      </c>
      <c r="F107" s="47">
        <v>100</v>
      </c>
      <c r="G107" s="47">
        <v>100</v>
      </c>
      <c r="H107" s="46">
        <v>0</v>
      </c>
    </row>
    <row r="108" spans="1:8">
      <c r="A108" s="3"/>
      <c r="B108" s="48" t="s">
        <v>81</v>
      </c>
      <c r="C108" s="47">
        <v>424</v>
      </c>
      <c r="D108" s="47">
        <v>524</v>
      </c>
      <c r="E108" s="47">
        <v>112</v>
      </c>
      <c r="F108" s="47">
        <v>150</v>
      </c>
      <c r="G108" s="47">
        <v>160</v>
      </c>
      <c r="H108" s="46">
        <v>102</v>
      </c>
    </row>
    <row r="109" spans="1:8">
      <c r="A109" s="4">
        <v>3</v>
      </c>
      <c r="B109" s="24" t="s">
        <v>68</v>
      </c>
      <c r="C109" s="12">
        <f t="shared" ref="C109:H109" si="36">C110+C111</f>
        <v>3210</v>
      </c>
      <c r="D109" s="12">
        <f t="shared" si="36"/>
        <v>3210</v>
      </c>
      <c r="E109" s="12">
        <f t="shared" si="36"/>
        <v>1170</v>
      </c>
      <c r="F109" s="12">
        <f t="shared" si="36"/>
        <v>1200</v>
      </c>
      <c r="G109" s="12">
        <f t="shared" si="36"/>
        <v>830</v>
      </c>
      <c r="H109" s="12">
        <f t="shared" si="36"/>
        <v>10</v>
      </c>
    </row>
    <row r="110" spans="1:8">
      <c r="A110" s="4"/>
      <c r="B110" s="49" t="s">
        <v>83</v>
      </c>
      <c r="C110" s="45">
        <v>3200</v>
      </c>
      <c r="D110" s="45">
        <v>3200</v>
      </c>
      <c r="E110" s="45">
        <v>1170</v>
      </c>
      <c r="F110" s="45">
        <v>1200</v>
      </c>
      <c r="G110" s="47">
        <v>830</v>
      </c>
      <c r="H110" s="46">
        <v>0</v>
      </c>
    </row>
    <row r="111" spans="1:8">
      <c r="A111" s="4"/>
      <c r="B111" s="49" t="s">
        <v>224</v>
      </c>
      <c r="C111" s="45">
        <v>10</v>
      </c>
      <c r="D111" s="45">
        <v>10</v>
      </c>
      <c r="E111" s="45">
        <v>0</v>
      </c>
      <c r="F111" s="45">
        <v>0</v>
      </c>
      <c r="G111" s="47">
        <v>0</v>
      </c>
      <c r="H111" s="46">
        <v>10</v>
      </c>
    </row>
    <row r="112" spans="1:8">
      <c r="A112" s="4">
        <v>4</v>
      </c>
      <c r="B112" s="15" t="s">
        <v>22</v>
      </c>
      <c r="C112" s="12">
        <f t="shared" ref="C112:H112" si="37">C113</f>
        <v>20</v>
      </c>
      <c r="D112" s="12">
        <f t="shared" si="37"/>
        <v>20</v>
      </c>
      <c r="E112" s="12">
        <f t="shared" si="37"/>
        <v>6.5</v>
      </c>
      <c r="F112" s="12">
        <f t="shared" si="37"/>
        <v>6</v>
      </c>
      <c r="G112" s="12">
        <f t="shared" si="37"/>
        <v>5.5</v>
      </c>
      <c r="H112" s="12">
        <f t="shared" si="37"/>
        <v>2</v>
      </c>
    </row>
    <row r="113" spans="1:8">
      <c r="A113" s="3"/>
      <c r="B113" s="10" t="s">
        <v>40</v>
      </c>
      <c r="C113" s="13">
        <v>20</v>
      </c>
      <c r="D113" s="13">
        <v>20</v>
      </c>
      <c r="E113" s="13">
        <v>6.5</v>
      </c>
      <c r="F113" s="13">
        <v>6</v>
      </c>
      <c r="G113" s="13">
        <v>5.5</v>
      </c>
      <c r="H113" s="28">
        <v>2</v>
      </c>
    </row>
    <row r="114" spans="1:8">
      <c r="A114" s="3"/>
      <c r="B114" s="49" t="s">
        <v>84</v>
      </c>
      <c r="C114" s="50">
        <v>20</v>
      </c>
      <c r="D114" s="50">
        <v>20</v>
      </c>
      <c r="E114" s="50">
        <v>6.5</v>
      </c>
      <c r="F114" s="50">
        <v>6</v>
      </c>
      <c r="G114" s="50">
        <v>5.5</v>
      </c>
      <c r="H114" s="46">
        <v>2</v>
      </c>
    </row>
    <row r="115" spans="1:8">
      <c r="A115" s="4">
        <v>5</v>
      </c>
      <c r="B115" s="15" t="s">
        <v>21</v>
      </c>
      <c r="C115" s="12">
        <f t="shared" ref="C115:H115" si="38">C116+C117+C118+C119</f>
        <v>2622</v>
      </c>
      <c r="D115" s="12">
        <f t="shared" si="38"/>
        <v>2214.5800000000004</v>
      </c>
      <c r="E115" s="12">
        <f t="shared" si="38"/>
        <v>627.20000000000005</v>
      </c>
      <c r="F115" s="12">
        <f t="shared" si="38"/>
        <v>617.23</v>
      </c>
      <c r="G115" s="12">
        <f t="shared" si="38"/>
        <v>597.29</v>
      </c>
      <c r="H115" s="12">
        <f t="shared" si="38"/>
        <v>372.86</v>
      </c>
    </row>
    <row r="116" spans="1:8">
      <c r="A116" s="3"/>
      <c r="B116" s="10" t="s">
        <v>34</v>
      </c>
      <c r="C116" s="13">
        <v>42</v>
      </c>
      <c r="D116" s="13">
        <v>23.9</v>
      </c>
      <c r="E116" s="13">
        <v>8.6999999999999993</v>
      </c>
      <c r="F116" s="13">
        <v>12.33</v>
      </c>
      <c r="G116" s="13">
        <v>0.81</v>
      </c>
      <c r="H116" s="28">
        <v>2.06</v>
      </c>
    </row>
    <row r="117" spans="1:8">
      <c r="A117" s="3"/>
      <c r="B117" s="10" t="s">
        <v>35</v>
      </c>
      <c r="C117" s="13">
        <v>70</v>
      </c>
      <c r="D117" s="13">
        <v>64.88</v>
      </c>
      <c r="E117" s="13">
        <v>10.5</v>
      </c>
      <c r="F117" s="13">
        <v>20.9</v>
      </c>
      <c r="G117" s="13">
        <v>23.98</v>
      </c>
      <c r="H117" s="28">
        <v>9.5</v>
      </c>
    </row>
    <row r="118" spans="1:8">
      <c r="A118" s="3"/>
      <c r="B118" s="10" t="s">
        <v>38</v>
      </c>
      <c r="C118" s="13">
        <v>2360</v>
      </c>
      <c r="D118" s="13">
        <v>2125.8000000000002</v>
      </c>
      <c r="E118" s="13">
        <v>608</v>
      </c>
      <c r="F118" s="13">
        <v>584</v>
      </c>
      <c r="G118" s="13">
        <v>572.5</v>
      </c>
      <c r="H118" s="28">
        <v>361.3</v>
      </c>
    </row>
    <row r="119" spans="1:8">
      <c r="A119" s="3"/>
      <c r="B119" s="10" t="s">
        <v>74</v>
      </c>
      <c r="C119" s="13">
        <v>150</v>
      </c>
      <c r="D119" s="13">
        <v>0</v>
      </c>
      <c r="E119" s="13">
        <v>0</v>
      </c>
      <c r="F119" s="13">
        <v>0</v>
      </c>
      <c r="G119" s="13">
        <v>0</v>
      </c>
      <c r="H119" s="28">
        <v>0</v>
      </c>
    </row>
    <row r="120" spans="1:8">
      <c r="A120" s="3"/>
      <c r="B120" s="49" t="s">
        <v>85</v>
      </c>
      <c r="C120" s="50">
        <v>2360</v>
      </c>
      <c r="D120" s="50">
        <v>2125.8000000000002</v>
      </c>
      <c r="E120" s="50">
        <v>608</v>
      </c>
      <c r="F120" s="50">
        <v>584</v>
      </c>
      <c r="G120" s="50">
        <v>572.5</v>
      </c>
      <c r="H120" s="46">
        <v>361.3</v>
      </c>
    </row>
    <row r="121" spans="1:8">
      <c r="A121" s="3"/>
      <c r="B121" s="49" t="s">
        <v>86</v>
      </c>
      <c r="C121" s="50">
        <v>262</v>
      </c>
      <c r="D121" s="50">
        <v>88.78</v>
      </c>
      <c r="E121" s="50">
        <v>19.2</v>
      </c>
      <c r="F121" s="50">
        <v>33.229999999999997</v>
      </c>
      <c r="G121" s="50">
        <v>24.79</v>
      </c>
      <c r="H121" s="46">
        <v>11.56</v>
      </c>
    </row>
    <row r="122" spans="1:8">
      <c r="A122" s="4">
        <v>6</v>
      </c>
      <c r="B122" s="15" t="s">
        <v>20</v>
      </c>
      <c r="C122" s="12">
        <f t="shared" ref="C122:H122" si="39">C123+C124+C125+C126+C127+C128</f>
        <v>60646</v>
      </c>
      <c r="D122" s="12">
        <f t="shared" si="39"/>
        <v>62095.250000000007</v>
      </c>
      <c r="E122" s="12">
        <f t="shared" si="39"/>
        <v>18791.550000000003</v>
      </c>
      <c r="F122" s="12">
        <f t="shared" si="39"/>
        <v>16856.000000000004</v>
      </c>
      <c r="G122" s="12">
        <f t="shared" si="39"/>
        <v>14435.82</v>
      </c>
      <c r="H122" s="12">
        <f t="shared" si="39"/>
        <v>12011.880000000001</v>
      </c>
    </row>
    <row r="123" spans="1:8">
      <c r="A123" s="3"/>
      <c r="B123" s="10" t="s">
        <v>34</v>
      </c>
      <c r="C123" s="13">
        <v>52157</v>
      </c>
      <c r="D123" s="13">
        <v>53413</v>
      </c>
      <c r="E123" s="13">
        <v>15385</v>
      </c>
      <c r="F123" s="13">
        <v>14964</v>
      </c>
      <c r="G123" s="13">
        <v>12876</v>
      </c>
      <c r="H123" s="28">
        <v>10188</v>
      </c>
    </row>
    <row r="124" spans="1:8">
      <c r="A124" s="3"/>
      <c r="B124" s="10" t="s">
        <v>35</v>
      </c>
      <c r="C124" s="13">
        <v>7490</v>
      </c>
      <c r="D124" s="13">
        <v>7381.72</v>
      </c>
      <c r="E124" s="13">
        <v>3117.5</v>
      </c>
      <c r="F124" s="13">
        <v>1518.45</v>
      </c>
      <c r="G124" s="13">
        <v>1337.09</v>
      </c>
      <c r="H124" s="28">
        <v>1408.68</v>
      </c>
    </row>
    <row r="125" spans="1:8">
      <c r="A125" s="3"/>
      <c r="B125" s="10" t="s">
        <v>36</v>
      </c>
      <c r="C125" s="13">
        <v>265</v>
      </c>
      <c r="D125" s="13">
        <v>265.22000000000003</v>
      </c>
      <c r="E125" s="13">
        <v>74.150000000000006</v>
      </c>
      <c r="F125" s="13">
        <v>76.650000000000006</v>
      </c>
      <c r="G125" s="13">
        <v>40.22</v>
      </c>
      <c r="H125" s="28">
        <v>74.2</v>
      </c>
    </row>
    <row r="126" spans="1:8">
      <c r="A126" s="3"/>
      <c r="B126" s="10" t="s">
        <v>41</v>
      </c>
      <c r="C126" s="13">
        <v>161</v>
      </c>
      <c r="D126" s="13">
        <v>161</v>
      </c>
      <c r="E126" s="13">
        <v>21.9</v>
      </c>
      <c r="F126" s="13">
        <v>76.900000000000006</v>
      </c>
      <c r="G126" s="13">
        <v>1.5</v>
      </c>
      <c r="H126" s="28">
        <v>60.7</v>
      </c>
    </row>
    <row r="127" spans="1:8">
      <c r="A127" s="3"/>
      <c r="B127" s="10" t="s">
        <v>74</v>
      </c>
      <c r="C127" s="13">
        <v>577</v>
      </c>
      <c r="D127" s="13">
        <v>899.3</v>
      </c>
      <c r="E127" s="13">
        <v>197</v>
      </c>
      <c r="F127" s="13">
        <v>220</v>
      </c>
      <c r="G127" s="13">
        <v>202</v>
      </c>
      <c r="H127" s="28">
        <v>280.3</v>
      </c>
    </row>
    <row r="128" spans="1:8">
      <c r="A128" s="3"/>
      <c r="B128" s="10" t="s">
        <v>44</v>
      </c>
      <c r="C128" s="13">
        <v>-4</v>
      </c>
      <c r="D128" s="13">
        <v>-24.99</v>
      </c>
      <c r="E128" s="13">
        <v>-4</v>
      </c>
      <c r="F128" s="13">
        <v>0</v>
      </c>
      <c r="G128" s="13">
        <v>-20.99</v>
      </c>
      <c r="H128" s="28">
        <v>0</v>
      </c>
    </row>
    <row r="129" spans="1:8">
      <c r="A129" s="3"/>
      <c r="B129" s="49" t="s">
        <v>87</v>
      </c>
      <c r="C129" s="50">
        <v>10289.35</v>
      </c>
      <c r="D129" s="50">
        <v>10664.07</v>
      </c>
      <c r="E129" s="50">
        <v>2935.3</v>
      </c>
      <c r="F129" s="50">
        <v>2666.62</v>
      </c>
      <c r="G129" s="50">
        <v>2937.88</v>
      </c>
      <c r="H129" s="46">
        <v>2124.27</v>
      </c>
    </row>
    <row r="130" spans="1:8">
      <c r="A130" s="3"/>
      <c r="B130" s="49" t="s">
        <v>88</v>
      </c>
      <c r="C130" s="50">
        <v>15371.5</v>
      </c>
      <c r="D130" s="50">
        <v>17147.52</v>
      </c>
      <c r="E130" s="50">
        <v>5189.2</v>
      </c>
      <c r="F130" s="50">
        <v>4787.96</v>
      </c>
      <c r="G130" s="50">
        <v>4137.8999999999996</v>
      </c>
      <c r="H130" s="46">
        <v>3032.46</v>
      </c>
    </row>
    <row r="131" spans="1:8">
      <c r="A131" s="3"/>
      <c r="B131" s="49" t="s">
        <v>89</v>
      </c>
      <c r="C131" s="50">
        <v>34130.75</v>
      </c>
      <c r="D131" s="50">
        <v>33704.559999999998</v>
      </c>
      <c r="E131" s="50">
        <v>10410.950000000001</v>
      </c>
      <c r="F131" s="50">
        <v>9314.5</v>
      </c>
      <c r="G131" s="50">
        <v>7303.6</v>
      </c>
      <c r="H131" s="46">
        <v>6675.51</v>
      </c>
    </row>
    <row r="132" spans="1:8">
      <c r="A132" s="3"/>
      <c r="B132" s="49" t="s">
        <v>90</v>
      </c>
      <c r="C132" s="50">
        <v>657.4</v>
      </c>
      <c r="D132" s="50">
        <v>382.1</v>
      </c>
      <c r="E132" s="50">
        <v>59.1</v>
      </c>
      <c r="F132" s="50">
        <v>86.92</v>
      </c>
      <c r="G132" s="50">
        <v>56.44</v>
      </c>
      <c r="H132" s="46">
        <v>179.64</v>
      </c>
    </row>
    <row r="133" spans="1:8">
      <c r="A133" s="3"/>
      <c r="B133" s="49" t="s">
        <v>41</v>
      </c>
      <c r="C133" s="50">
        <v>197</v>
      </c>
      <c r="D133" s="50">
        <v>197</v>
      </c>
      <c r="E133" s="50">
        <v>197</v>
      </c>
      <c r="F133" s="50">
        <v>0</v>
      </c>
      <c r="G133" s="50">
        <v>0</v>
      </c>
      <c r="H133" s="46">
        <v>0</v>
      </c>
    </row>
    <row r="134" spans="1:8">
      <c r="A134" s="4">
        <v>7</v>
      </c>
      <c r="B134" s="15" t="s">
        <v>19</v>
      </c>
      <c r="C134" s="12">
        <f>C137+C135+C136</f>
        <v>2808</v>
      </c>
      <c r="D134" s="12">
        <f>D137+D135+D136+D138</f>
        <v>2901.8500000000004</v>
      </c>
      <c r="E134" s="12">
        <f>E137+E135+E136+E138</f>
        <v>734.9</v>
      </c>
      <c r="F134" s="12">
        <f>F137+F135+F136+F138</f>
        <v>859.6</v>
      </c>
      <c r="G134" s="12">
        <f>G137+G135+G136+G138</f>
        <v>658.01</v>
      </c>
      <c r="H134" s="12">
        <f>H137+H135+H136+H138</f>
        <v>649.33999999999992</v>
      </c>
    </row>
    <row r="135" spans="1:8">
      <c r="A135" s="4"/>
      <c r="B135" s="10" t="s">
        <v>34</v>
      </c>
      <c r="C135" s="26">
        <v>2758</v>
      </c>
      <c r="D135" s="26">
        <v>2509.0500000000002</v>
      </c>
      <c r="E135" s="26">
        <v>727.4</v>
      </c>
      <c r="F135" s="26">
        <v>833.1</v>
      </c>
      <c r="G135" s="26">
        <v>650.21</v>
      </c>
      <c r="H135" s="26">
        <v>298.33999999999997</v>
      </c>
    </row>
    <row r="136" spans="1:8">
      <c r="A136" s="4"/>
      <c r="B136" s="10" t="s">
        <v>35</v>
      </c>
      <c r="C136" s="26">
        <v>30</v>
      </c>
      <c r="D136" s="26">
        <v>172.8</v>
      </c>
      <c r="E136" s="26">
        <v>3</v>
      </c>
      <c r="F136" s="26">
        <v>21</v>
      </c>
      <c r="G136" s="26">
        <v>2.8</v>
      </c>
      <c r="H136" s="26">
        <v>146</v>
      </c>
    </row>
    <row r="137" spans="1:8">
      <c r="A137" s="3"/>
      <c r="B137" s="10" t="s">
        <v>36</v>
      </c>
      <c r="C137" s="95">
        <v>20</v>
      </c>
      <c r="D137" s="95">
        <v>20</v>
      </c>
      <c r="E137" s="95">
        <v>4.5</v>
      </c>
      <c r="F137" s="95">
        <v>5.5</v>
      </c>
      <c r="G137" s="95">
        <v>5</v>
      </c>
      <c r="H137" s="93">
        <v>5</v>
      </c>
    </row>
    <row r="138" spans="1:8">
      <c r="A138" s="3"/>
      <c r="B138" s="10" t="s">
        <v>74</v>
      </c>
      <c r="C138" s="95">
        <v>0</v>
      </c>
      <c r="D138" s="95">
        <v>200</v>
      </c>
      <c r="E138" s="95">
        <v>0</v>
      </c>
      <c r="F138" s="95">
        <v>0</v>
      </c>
      <c r="G138" s="95">
        <v>0</v>
      </c>
      <c r="H138" s="93">
        <v>200</v>
      </c>
    </row>
    <row r="139" spans="1:8">
      <c r="A139" s="3"/>
      <c r="B139" s="49" t="s">
        <v>221</v>
      </c>
      <c r="C139" s="50">
        <v>2788</v>
      </c>
      <c r="D139" s="50">
        <v>2881.85</v>
      </c>
      <c r="E139" s="50">
        <v>730.4</v>
      </c>
      <c r="F139" s="50">
        <v>854.1</v>
      </c>
      <c r="G139" s="50">
        <v>653.01</v>
      </c>
      <c r="H139" s="46">
        <v>644.34</v>
      </c>
    </row>
    <row r="140" spans="1:8">
      <c r="A140" s="3"/>
      <c r="B140" s="49" t="s">
        <v>91</v>
      </c>
      <c r="C140" s="50">
        <v>20</v>
      </c>
      <c r="D140" s="50">
        <v>20</v>
      </c>
      <c r="E140" s="50">
        <v>4.5</v>
      </c>
      <c r="F140" s="50">
        <v>5.5</v>
      </c>
      <c r="G140" s="50">
        <v>5</v>
      </c>
      <c r="H140" s="46">
        <v>5</v>
      </c>
    </row>
    <row r="141" spans="1:8">
      <c r="A141" s="4">
        <v>8</v>
      </c>
      <c r="B141" s="15" t="s">
        <v>18</v>
      </c>
      <c r="C141" s="12">
        <f>C142+C143+C144+C145+C146</f>
        <v>6654</v>
      </c>
      <c r="D141" s="12">
        <f>D142+D143+D144+D145+D146+D147</f>
        <v>6208.76</v>
      </c>
      <c r="E141" s="12">
        <f>E142+E143+E144+E145+E146+E147</f>
        <v>1718.67</v>
      </c>
      <c r="F141" s="12">
        <f>F142+F143+F144+F145+F146+F147</f>
        <v>2040.8200000000002</v>
      </c>
      <c r="G141" s="12">
        <f>G142+G143+G144+G145+G146+G147</f>
        <v>1619.5099999999998</v>
      </c>
      <c r="H141" s="12">
        <f>H142+H143+H144+H145+H146+H147</f>
        <v>829.76</v>
      </c>
    </row>
    <row r="142" spans="1:8">
      <c r="A142" s="3"/>
      <c r="B142" s="10" t="s">
        <v>34</v>
      </c>
      <c r="C142" s="13">
        <v>1615</v>
      </c>
      <c r="D142" s="13">
        <v>1329.25</v>
      </c>
      <c r="E142" s="13">
        <v>441</v>
      </c>
      <c r="F142" s="13">
        <v>401</v>
      </c>
      <c r="G142" s="13">
        <v>271.87</v>
      </c>
      <c r="H142" s="28">
        <v>215.38</v>
      </c>
    </row>
    <row r="143" spans="1:8">
      <c r="A143" s="3"/>
      <c r="B143" s="10" t="s">
        <v>35</v>
      </c>
      <c r="C143" s="13">
        <v>1614</v>
      </c>
      <c r="D143" s="13">
        <v>1139.8</v>
      </c>
      <c r="E143" s="13">
        <v>276</v>
      </c>
      <c r="F143" s="13">
        <v>470.1</v>
      </c>
      <c r="G143" s="13">
        <v>231</v>
      </c>
      <c r="H143" s="28">
        <v>162.69999999999999</v>
      </c>
    </row>
    <row r="144" spans="1:8">
      <c r="A144" s="3"/>
      <c r="B144" s="10" t="s">
        <v>38</v>
      </c>
      <c r="C144" s="13">
        <v>3280</v>
      </c>
      <c r="D144" s="13">
        <v>3242.11</v>
      </c>
      <c r="E144" s="13">
        <v>998.67</v>
      </c>
      <c r="F144" s="13">
        <v>1039.72</v>
      </c>
      <c r="G144" s="13">
        <v>959.04</v>
      </c>
      <c r="H144" s="28">
        <v>244.68</v>
      </c>
    </row>
    <row r="145" spans="1:8">
      <c r="A145" s="3"/>
      <c r="B145" s="10" t="s">
        <v>41</v>
      </c>
      <c r="C145" s="13">
        <v>20</v>
      </c>
      <c r="D145" s="13">
        <v>20</v>
      </c>
      <c r="E145" s="13">
        <v>3</v>
      </c>
      <c r="F145" s="13">
        <v>5</v>
      </c>
      <c r="G145" s="13">
        <v>5</v>
      </c>
      <c r="H145" s="28">
        <v>7</v>
      </c>
    </row>
    <row r="146" spans="1:8">
      <c r="A146" s="3"/>
      <c r="B146" s="10" t="s">
        <v>74</v>
      </c>
      <c r="C146" s="13">
        <v>125</v>
      </c>
      <c r="D146" s="13">
        <v>485</v>
      </c>
      <c r="E146" s="13">
        <v>0</v>
      </c>
      <c r="F146" s="13">
        <v>125</v>
      </c>
      <c r="G146" s="13">
        <v>160</v>
      </c>
      <c r="H146" s="28">
        <v>200</v>
      </c>
    </row>
    <row r="147" spans="1:8">
      <c r="A147" s="3"/>
      <c r="B147" s="10" t="s">
        <v>44</v>
      </c>
      <c r="C147" s="13">
        <v>0</v>
      </c>
      <c r="D147" s="13">
        <v>-7.4</v>
      </c>
      <c r="E147" s="13">
        <v>0</v>
      </c>
      <c r="F147" s="13">
        <v>0</v>
      </c>
      <c r="G147" s="13">
        <v>-7.4</v>
      </c>
      <c r="H147" s="28">
        <v>0</v>
      </c>
    </row>
    <row r="148" spans="1:8">
      <c r="A148" s="3"/>
      <c r="B148" s="49" t="s">
        <v>92</v>
      </c>
      <c r="C148" s="50">
        <v>1770</v>
      </c>
      <c r="D148" s="50">
        <v>1440.61</v>
      </c>
      <c r="E148" s="50">
        <v>428.67</v>
      </c>
      <c r="F148" s="50">
        <v>473.3</v>
      </c>
      <c r="G148" s="50">
        <v>347.32</v>
      </c>
      <c r="H148" s="46">
        <v>191.32</v>
      </c>
    </row>
    <row r="149" spans="1:8">
      <c r="A149" s="3"/>
      <c r="B149" s="49" t="s">
        <v>93</v>
      </c>
      <c r="C149" s="50">
        <v>280</v>
      </c>
      <c r="D149" s="50">
        <v>234.58</v>
      </c>
      <c r="E149" s="50">
        <v>75</v>
      </c>
      <c r="F149" s="50">
        <v>61</v>
      </c>
      <c r="G149" s="50">
        <v>45.22</v>
      </c>
      <c r="H149" s="46">
        <v>53.36</v>
      </c>
    </row>
    <row r="150" spans="1:8">
      <c r="A150" s="3"/>
      <c r="B150" s="49" t="s">
        <v>98</v>
      </c>
      <c r="C150" s="50">
        <v>60</v>
      </c>
      <c r="D150" s="50">
        <v>55.1</v>
      </c>
      <c r="E150" s="50">
        <v>15</v>
      </c>
      <c r="F150" s="50">
        <v>15</v>
      </c>
      <c r="G150" s="50">
        <v>15</v>
      </c>
      <c r="H150" s="46">
        <v>10.1</v>
      </c>
    </row>
    <row r="151" spans="1:8">
      <c r="A151" s="3"/>
      <c r="B151" s="49" t="s">
        <v>94</v>
      </c>
      <c r="C151" s="50">
        <v>1230</v>
      </c>
      <c r="D151" s="50">
        <v>1566.92</v>
      </c>
      <c r="E151" s="50">
        <v>495</v>
      </c>
      <c r="F151" s="50">
        <v>505.42</v>
      </c>
      <c r="G151" s="50">
        <v>566.5</v>
      </c>
      <c r="H151" s="46">
        <v>0</v>
      </c>
    </row>
    <row r="152" spans="1:8">
      <c r="A152" s="3"/>
      <c r="B152" s="49" t="s">
        <v>95</v>
      </c>
      <c r="C152" s="50">
        <v>20</v>
      </c>
      <c r="D152" s="50">
        <v>20</v>
      </c>
      <c r="E152" s="50">
        <v>3</v>
      </c>
      <c r="F152" s="50">
        <v>5</v>
      </c>
      <c r="G152" s="50">
        <v>5</v>
      </c>
      <c r="H152" s="46">
        <v>7</v>
      </c>
    </row>
    <row r="153" spans="1:8">
      <c r="A153" s="3"/>
      <c r="B153" s="49" t="s">
        <v>96</v>
      </c>
      <c r="C153" s="50">
        <v>3094</v>
      </c>
      <c r="D153" s="50">
        <v>2710.85</v>
      </c>
      <c r="E153" s="50">
        <v>651</v>
      </c>
      <c r="F153" s="50">
        <v>933.5</v>
      </c>
      <c r="G153" s="50">
        <v>565.47</v>
      </c>
      <c r="H153" s="46">
        <v>560.88</v>
      </c>
    </row>
    <row r="154" spans="1:8">
      <c r="A154" s="3"/>
      <c r="B154" s="49" t="s">
        <v>97</v>
      </c>
      <c r="C154" s="50">
        <v>200</v>
      </c>
      <c r="D154" s="50">
        <v>180.7</v>
      </c>
      <c r="E154" s="50">
        <v>51</v>
      </c>
      <c r="F154" s="50">
        <v>47.6</v>
      </c>
      <c r="G154" s="50">
        <v>75</v>
      </c>
      <c r="H154" s="46">
        <v>7.1</v>
      </c>
    </row>
    <row r="155" spans="1:8">
      <c r="A155" s="4">
        <v>9</v>
      </c>
      <c r="B155" s="15" t="s">
        <v>17</v>
      </c>
      <c r="C155" s="12">
        <f>C156+C157+C158+C159+C160</f>
        <v>16482</v>
      </c>
      <c r="D155" s="12">
        <f>D156+D157+D158+D159+D160+D161</f>
        <v>16637.2</v>
      </c>
      <c r="E155" s="12">
        <f>E156+E157+E158+E159+E160+E161</f>
        <v>2959.3</v>
      </c>
      <c r="F155" s="12">
        <f>F156+F157+F158+F159+F160+F161</f>
        <v>5537.8</v>
      </c>
      <c r="G155" s="12">
        <f>G156+G157+G158+G159+G160+G161</f>
        <v>4273.6100000000006</v>
      </c>
      <c r="H155" s="12">
        <f>H156+H157+H158+H159+H160+H161</f>
        <v>3866.49</v>
      </c>
    </row>
    <row r="156" spans="1:8">
      <c r="A156" s="3"/>
      <c r="B156" s="10" t="s">
        <v>34</v>
      </c>
      <c r="C156" s="13">
        <v>8354</v>
      </c>
      <c r="D156" s="13">
        <v>7361.97</v>
      </c>
      <c r="E156" s="13">
        <v>1825</v>
      </c>
      <c r="F156" s="13">
        <v>2379.84</v>
      </c>
      <c r="G156" s="13">
        <v>1923.81</v>
      </c>
      <c r="H156" s="28">
        <v>1233.32</v>
      </c>
    </row>
    <row r="157" spans="1:8">
      <c r="A157" s="3"/>
      <c r="B157" s="10" t="s">
        <v>35</v>
      </c>
      <c r="C157" s="13">
        <v>1690</v>
      </c>
      <c r="D157" s="13">
        <v>1646.89</v>
      </c>
      <c r="E157" s="13">
        <v>373</v>
      </c>
      <c r="F157" s="13">
        <v>530.26</v>
      </c>
      <c r="G157" s="13">
        <v>333.02</v>
      </c>
      <c r="H157" s="28">
        <v>410.61</v>
      </c>
    </row>
    <row r="158" spans="1:8">
      <c r="A158" s="3"/>
      <c r="B158" s="10" t="s">
        <v>38</v>
      </c>
      <c r="C158" s="13">
        <v>468</v>
      </c>
      <c r="D158" s="13">
        <v>437.34</v>
      </c>
      <c r="E158" s="13">
        <v>107.3</v>
      </c>
      <c r="F158" s="13">
        <v>120.7</v>
      </c>
      <c r="G158" s="13">
        <v>111.03</v>
      </c>
      <c r="H158" s="28">
        <v>98.31</v>
      </c>
    </row>
    <row r="159" spans="1:8">
      <c r="A159" s="3"/>
      <c r="B159" s="10" t="s">
        <v>225</v>
      </c>
      <c r="C159" s="13">
        <v>3077</v>
      </c>
      <c r="D159" s="13">
        <v>3782</v>
      </c>
      <c r="E159" s="13">
        <v>0</v>
      </c>
      <c r="F159" s="13">
        <v>1540</v>
      </c>
      <c r="G159" s="13">
        <v>1091.75</v>
      </c>
      <c r="H159" s="28">
        <v>1150.25</v>
      </c>
    </row>
    <row r="160" spans="1:8">
      <c r="A160" s="3"/>
      <c r="B160" s="10" t="s">
        <v>36</v>
      </c>
      <c r="C160" s="13">
        <v>2893</v>
      </c>
      <c r="D160" s="13">
        <v>3109</v>
      </c>
      <c r="E160" s="13">
        <v>654</v>
      </c>
      <c r="F160" s="13">
        <v>967</v>
      </c>
      <c r="G160" s="13">
        <v>814</v>
      </c>
      <c r="H160" s="28">
        <v>674</v>
      </c>
    </row>
    <row r="161" spans="1:8">
      <c r="A161" s="3"/>
      <c r="B161" s="10" t="s">
        <v>74</v>
      </c>
      <c r="C161" s="13">
        <v>0</v>
      </c>
      <c r="D161" s="13">
        <v>300</v>
      </c>
      <c r="E161" s="13">
        <v>0</v>
      </c>
      <c r="F161" s="13">
        <v>0</v>
      </c>
      <c r="G161" s="13">
        <v>0</v>
      </c>
      <c r="H161" s="28">
        <v>300</v>
      </c>
    </row>
    <row r="162" spans="1:8">
      <c r="A162" s="3"/>
      <c r="B162" s="49" t="s">
        <v>99</v>
      </c>
      <c r="C162" s="50">
        <v>3929</v>
      </c>
      <c r="D162" s="50">
        <v>5119.34</v>
      </c>
      <c r="E162" s="50">
        <v>227.3</v>
      </c>
      <c r="F162" s="50">
        <v>1810.7</v>
      </c>
      <c r="G162" s="50">
        <v>1367.78</v>
      </c>
      <c r="H162" s="46">
        <v>1710.56</v>
      </c>
    </row>
    <row r="163" spans="1:8">
      <c r="A163" s="3"/>
      <c r="B163" s="49" t="s">
        <v>100</v>
      </c>
      <c r="C163" s="50">
        <v>7823</v>
      </c>
      <c r="D163" s="50">
        <v>7094.83</v>
      </c>
      <c r="E163" s="50">
        <v>1679.8</v>
      </c>
      <c r="F163" s="50">
        <v>2028.5</v>
      </c>
      <c r="G163" s="50">
        <v>2028.46</v>
      </c>
      <c r="H163" s="46">
        <v>1358.07</v>
      </c>
    </row>
    <row r="164" spans="1:8">
      <c r="A164" s="3"/>
      <c r="B164" s="49" t="s">
        <v>101</v>
      </c>
      <c r="C164" s="50">
        <v>480</v>
      </c>
      <c r="D164" s="50">
        <v>480</v>
      </c>
      <c r="E164" s="50">
        <v>63</v>
      </c>
      <c r="F164" s="50">
        <v>167</v>
      </c>
      <c r="G164" s="50">
        <v>150</v>
      </c>
      <c r="H164" s="46">
        <v>100</v>
      </c>
    </row>
    <row r="165" spans="1:8">
      <c r="A165" s="3"/>
      <c r="B165" s="49" t="s">
        <v>102</v>
      </c>
      <c r="C165" s="50">
        <v>776</v>
      </c>
      <c r="D165" s="50">
        <v>728.7</v>
      </c>
      <c r="E165" s="50">
        <v>220.7</v>
      </c>
      <c r="F165" s="50">
        <v>232.69</v>
      </c>
      <c r="G165" s="50">
        <v>158.33000000000001</v>
      </c>
      <c r="H165" s="46">
        <v>116.98</v>
      </c>
    </row>
    <row r="166" spans="1:8">
      <c r="A166" s="3"/>
      <c r="B166" s="49" t="s">
        <v>103</v>
      </c>
      <c r="C166" s="50">
        <v>733</v>
      </c>
      <c r="D166" s="50">
        <v>733</v>
      </c>
      <c r="E166" s="50">
        <v>207</v>
      </c>
      <c r="F166" s="50">
        <v>270</v>
      </c>
      <c r="G166" s="50">
        <v>120</v>
      </c>
      <c r="H166" s="46">
        <v>136</v>
      </c>
    </row>
    <row r="167" spans="1:8">
      <c r="A167" s="3"/>
      <c r="B167" s="49" t="s">
        <v>104</v>
      </c>
      <c r="C167" s="50">
        <v>1155</v>
      </c>
      <c r="D167" s="50">
        <v>1116.5</v>
      </c>
      <c r="E167" s="50">
        <v>265</v>
      </c>
      <c r="F167" s="50">
        <v>305.95999999999998</v>
      </c>
      <c r="G167" s="50">
        <v>238.06</v>
      </c>
      <c r="H167" s="46">
        <v>307.48</v>
      </c>
    </row>
    <row r="168" spans="1:8">
      <c r="A168" s="3"/>
      <c r="B168" s="49" t="s">
        <v>105</v>
      </c>
      <c r="C168" s="50">
        <v>1586</v>
      </c>
      <c r="D168" s="50">
        <v>1364.83</v>
      </c>
      <c r="E168" s="50">
        <v>296.5</v>
      </c>
      <c r="F168" s="50">
        <v>722.95</v>
      </c>
      <c r="G168" s="50">
        <v>210.98</v>
      </c>
      <c r="H168" s="46">
        <v>137.4</v>
      </c>
    </row>
    <row r="169" spans="1:8">
      <c r="A169" s="4">
        <v>10</v>
      </c>
      <c r="B169" s="15" t="s">
        <v>16</v>
      </c>
      <c r="C169" s="12">
        <f>C170+C171+C174+C172</f>
        <v>18827</v>
      </c>
      <c r="D169" s="12">
        <f>D170+D171+D174+D172+D173</f>
        <v>16000.26</v>
      </c>
      <c r="E169" s="12">
        <f>E170+E171+E174+E172+E173</f>
        <v>4298</v>
      </c>
      <c r="F169" s="12">
        <f>F170+F171+F174+F172+F173</f>
        <v>5577.83</v>
      </c>
      <c r="G169" s="12">
        <f>G170+G171+G174+G172+G173</f>
        <v>2876.8700000000003</v>
      </c>
      <c r="H169" s="12">
        <f>H170+H171+H174+H172+H173</f>
        <v>3247.56</v>
      </c>
    </row>
    <row r="170" spans="1:8">
      <c r="A170" s="3"/>
      <c r="B170" s="10" t="s">
        <v>34</v>
      </c>
      <c r="C170" s="13">
        <v>3133</v>
      </c>
      <c r="D170" s="13">
        <v>2293.96</v>
      </c>
      <c r="E170" s="13">
        <v>857</v>
      </c>
      <c r="F170" s="13">
        <v>761.5</v>
      </c>
      <c r="G170" s="13">
        <v>621.23</v>
      </c>
      <c r="H170" s="28">
        <v>54.23</v>
      </c>
    </row>
    <row r="171" spans="1:8">
      <c r="A171" s="3"/>
      <c r="B171" s="10" t="s">
        <v>35</v>
      </c>
      <c r="C171" s="13">
        <v>13373</v>
      </c>
      <c r="D171" s="13">
        <v>11894.04</v>
      </c>
      <c r="E171" s="13">
        <v>2365</v>
      </c>
      <c r="F171" s="13">
        <v>4122.33</v>
      </c>
      <c r="G171" s="13">
        <v>2333.38</v>
      </c>
      <c r="H171" s="28">
        <v>3073.33</v>
      </c>
    </row>
    <row r="172" spans="1:8">
      <c r="A172" s="3"/>
      <c r="B172" s="10" t="s">
        <v>74</v>
      </c>
      <c r="C172" s="13">
        <v>2345</v>
      </c>
      <c r="D172" s="13">
        <v>2117.84</v>
      </c>
      <c r="E172" s="13">
        <v>1100</v>
      </c>
      <c r="F172" s="13">
        <v>694</v>
      </c>
      <c r="G172" s="13">
        <v>203.84</v>
      </c>
      <c r="H172" s="28">
        <v>120</v>
      </c>
    </row>
    <row r="173" spans="1:8">
      <c r="A173" s="3"/>
      <c r="B173" s="10" t="s">
        <v>231</v>
      </c>
      <c r="C173" s="13">
        <v>0</v>
      </c>
      <c r="D173" s="13">
        <v>10</v>
      </c>
      <c r="E173" s="13">
        <v>0</v>
      </c>
      <c r="F173" s="13">
        <v>0</v>
      </c>
      <c r="G173" s="13">
        <v>10</v>
      </c>
      <c r="H173" s="28">
        <v>0</v>
      </c>
    </row>
    <row r="174" spans="1:8">
      <c r="A174" s="3"/>
      <c r="B174" s="10" t="s">
        <v>44</v>
      </c>
      <c r="C174" s="13">
        <v>-24</v>
      </c>
      <c r="D174" s="13">
        <v>-315.58</v>
      </c>
      <c r="E174" s="13">
        <v>-24</v>
      </c>
      <c r="F174" s="13">
        <v>0</v>
      </c>
      <c r="G174" s="13">
        <v>-291.58</v>
      </c>
      <c r="H174" s="28">
        <v>0</v>
      </c>
    </row>
    <row r="175" spans="1:8">
      <c r="A175" s="3"/>
      <c r="B175" s="49" t="s">
        <v>106</v>
      </c>
      <c r="C175" s="50">
        <v>1323</v>
      </c>
      <c r="D175" s="50">
        <v>605.88</v>
      </c>
      <c r="E175" s="50">
        <v>50</v>
      </c>
      <c r="F175" s="50">
        <v>350</v>
      </c>
      <c r="G175" s="50">
        <v>2.88</v>
      </c>
      <c r="H175" s="46">
        <v>203</v>
      </c>
    </row>
    <row r="176" spans="1:8">
      <c r="A176" s="3"/>
      <c r="B176" s="49" t="s">
        <v>107</v>
      </c>
      <c r="C176" s="50">
        <v>5500</v>
      </c>
      <c r="D176" s="50">
        <v>5160.8999999999996</v>
      </c>
      <c r="E176" s="50">
        <v>1777.8</v>
      </c>
      <c r="F176" s="50">
        <v>1312.2</v>
      </c>
      <c r="G176" s="50">
        <v>743.2</v>
      </c>
      <c r="H176" s="46">
        <v>1327.7</v>
      </c>
    </row>
    <row r="177" spans="1:8">
      <c r="A177" s="3"/>
      <c r="B177" s="49" t="s">
        <v>108</v>
      </c>
      <c r="C177" s="50">
        <v>12004</v>
      </c>
      <c r="D177" s="50">
        <v>10233.48</v>
      </c>
      <c r="E177" s="50">
        <v>2470.1999999999998</v>
      </c>
      <c r="F177" s="50">
        <v>3915.63</v>
      </c>
      <c r="G177" s="50">
        <v>2130.79</v>
      </c>
      <c r="H177" s="46">
        <v>1716.86</v>
      </c>
    </row>
    <row r="178" spans="1:8">
      <c r="A178" s="4">
        <v>11</v>
      </c>
      <c r="B178" s="15" t="s">
        <v>15</v>
      </c>
      <c r="C178" s="12">
        <f>C180+C181</f>
        <v>3512</v>
      </c>
      <c r="D178" s="12">
        <f>D180+D181+D179+D182</f>
        <v>2898.9</v>
      </c>
      <c r="E178" s="12">
        <f>E180+E181+E179+E182</f>
        <v>750</v>
      </c>
      <c r="F178" s="12">
        <f>F180+F181+F179+F182</f>
        <v>900</v>
      </c>
      <c r="G178" s="12">
        <f>G180+G181+G179+G182</f>
        <v>621.07999999999993</v>
      </c>
      <c r="H178" s="12">
        <f>H180+H181+H179+H182</f>
        <v>627.81999999999994</v>
      </c>
    </row>
    <row r="179" spans="1:8">
      <c r="A179" s="4"/>
      <c r="B179" s="10" t="s">
        <v>34</v>
      </c>
      <c r="C179" s="41">
        <v>0</v>
      </c>
      <c r="D179" s="41">
        <v>788.4</v>
      </c>
      <c r="E179" s="41">
        <v>0</v>
      </c>
      <c r="F179" s="41">
        <v>402.5</v>
      </c>
      <c r="G179" s="41">
        <v>311.58</v>
      </c>
      <c r="H179" s="41">
        <v>74.319999999999993</v>
      </c>
    </row>
    <row r="180" spans="1:8">
      <c r="A180" s="3"/>
      <c r="B180" s="10" t="s">
        <v>35</v>
      </c>
      <c r="C180" s="13">
        <v>3412</v>
      </c>
      <c r="D180" s="13">
        <v>2004.5</v>
      </c>
      <c r="E180" s="13">
        <v>650</v>
      </c>
      <c r="F180" s="13">
        <v>497.5</v>
      </c>
      <c r="G180" s="13">
        <v>303.5</v>
      </c>
      <c r="H180" s="28">
        <v>553.5</v>
      </c>
    </row>
    <row r="181" spans="1:8">
      <c r="A181" s="3"/>
      <c r="B181" s="98" t="s">
        <v>231</v>
      </c>
      <c r="C181" s="13">
        <v>100</v>
      </c>
      <c r="D181" s="13">
        <v>100</v>
      </c>
      <c r="E181" s="13">
        <v>100</v>
      </c>
      <c r="F181" s="13">
        <v>0</v>
      </c>
      <c r="G181" s="13">
        <v>0</v>
      </c>
      <c r="H181" s="28">
        <v>0</v>
      </c>
    </row>
    <row r="182" spans="1:8">
      <c r="A182" s="3"/>
      <c r="B182" s="10" t="s">
        <v>74</v>
      </c>
      <c r="C182" s="13">
        <v>0</v>
      </c>
      <c r="D182" s="13">
        <v>6</v>
      </c>
      <c r="E182" s="13">
        <v>0</v>
      </c>
      <c r="F182" s="13">
        <v>0</v>
      </c>
      <c r="G182" s="13">
        <v>6</v>
      </c>
      <c r="H182" s="28">
        <v>0</v>
      </c>
    </row>
    <row r="183" spans="1:8">
      <c r="A183" s="3"/>
      <c r="B183" s="49" t="s">
        <v>109</v>
      </c>
      <c r="C183" s="50">
        <v>3300</v>
      </c>
      <c r="D183" s="50">
        <v>2686.9</v>
      </c>
      <c r="E183" s="50">
        <v>750</v>
      </c>
      <c r="F183" s="50">
        <v>900</v>
      </c>
      <c r="G183" s="50">
        <v>615.08000000000004</v>
      </c>
      <c r="H183" s="46">
        <v>421.82</v>
      </c>
    </row>
    <row r="184" spans="1:8">
      <c r="A184" s="3"/>
      <c r="B184" s="49" t="s">
        <v>110</v>
      </c>
      <c r="C184" s="50">
        <v>212</v>
      </c>
      <c r="D184" s="50">
        <v>212</v>
      </c>
      <c r="E184" s="50">
        <v>0</v>
      </c>
      <c r="F184" s="50">
        <v>0</v>
      </c>
      <c r="G184" s="50">
        <v>6</v>
      </c>
      <c r="H184" s="46">
        <v>206</v>
      </c>
    </row>
    <row r="185" spans="1:8">
      <c r="A185" s="4">
        <v>12</v>
      </c>
      <c r="B185" s="15" t="s">
        <v>14</v>
      </c>
      <c r="C185" s="12">
        <f t="shared" ref="C185:H185" si="40">C186</f>
        <v>3907</v>
      </c>
      <c r="D185" s="12">
        <f t="shared" si="40"/>
        <v>3907</v>
      </c>
      <c r="E185" s="12">
        <f t="shared" si="40"/>
        <v>931.4</v>
      </c>
      <c r="F185" s="12">
        <f t="shared" si="40"/>
        <v>950.6</v>
      </c>
      <c r="G185" s="12">
        <f t="shared" si="40"/>
        <v>138</v>
      </c>
      <c r="H185" s="12">
        <f t="shared" si="40"/>
        <v>1887</v>
      </c>
    </row>
    <row r="186" spans="1:8">
      <c r="A186" s="4"/>
      <c r="B186" s="15" t="s">
        <v>72</v>
      </c>
      <c r="C186" s="39">
        <v>3907</v>
      </c>
      <c r="D186" s="39">
        <v>3907</v>
      </c>
      <c r="E186" s="39">
        <v>931.4</v>
      </c>
      <c r="F186" s="39">
        <v>950.6</v>
      </c>
      <c r="G186" s="26">
        <v>138</v>
      </c>
      <c r="H186" s="28">
        <v>1887</v>
      </c>
    </row>
    <row r="187" spans="1:8">
      <c r="A187" s="4"/>
      <c r="B187" s="48" t="s">
        <v>111</v>
      </c>
      <c r="C187" s="47">
        <v>1602</v>
      </c>
      <c r="D187" s="47">
        <v>1602</v>
      </c>
      <c r="E187" s="47">
        <v>801.4</v>
      </c>
      <c r="F187" s="47">
        <v>800.6</v>
      </c>
      <c r="G187" s="50">
        <v>0</v>
      </c>
      <c r="H187" s="46">
        <v>0</v>
      </c>
    </row>
    <row r="188" spans="1:8">
      <c r="A188" s="4"/>
      <c r="B188" s="48" t="s">
        <v>226</v>
      </c>
      <c r="C188" s="47">
        <v>138</v>
      </c>
      <c r="D188" s="47">
        <v>138</v>
      </c>
      <c r="E188" s="47">
        <v>0</v>
      </c>
      <c r="F188" s="47">
        <v>0</v>
      </c>
      <c r="G188" s="50">
        <v>0</v>
      </c>
      <c r="H188" s="46">
        <v>138</v>
      </c>
    </row>
    <row r="189" spans="1:8">
      <c r="A189" s="4"/>
      <c r="B189" s="48" t="s">
        <v>227</v>
      </c>
      <c r="C189" s="47">
        <v>2167</v>
      </c>
      <c r="D189" s="47">
        <v>2167</v>
      </c>
      <c r="E189" s="47">
        <v>130</v>
      </c>
      <c r="F189" s="47">
        <v>150</v>
      </c>
      <c r="G189" s="50">
        <v>138</v>
      </c>
      <c r="H189" s="46">
        <v>1749</v>
      </c>
    </row>
    <row r="190" spans="1:8">
      <c r="A190" s="4">
        <v>13</v>
      </c>
      <c r="B190" s="15" t="s">
        <v>13</v>
      </c>
      <c r="C190" s="12">
        <f>C191+C194</f>
        <v>28860</v>
      </c>
      <c r="D190" s="12">
        <f>D191+D194+D195</f>
        <v>31198.27</v>
      </c>
      <c r="E190" s="12">
        <f>E191+E194+E195</f>
        <v>8452</v>
      </c>
      <c r="F190" s="12">
        <f>F191+F194+F195</f>
        <v>11000</v>
      </c>
      <c r="G190" s="12">
        <f>G191+G194+G195</f>
        <v>5709.27</v>
      </c>
      <c r="H190" s="12">
        <f>H191+H194+H195</f>
        <v>6037</v>
      </c>
    </row>
    <row r="191" spans="1:8">
      <c r="A191" s="3"/>
      <c r="B191" s="10" t="s">
        <v>42</v>
      </c>
      <c r="C191" s="13">
        <v>28426</v>
      </c>
      <c r="D191" s="13">
        <f>D192+D193</f>
        <v>30600</v>
      </c>
      <c r="E191" s="13">
        <f>E192+E193</f>
        <v>8450</v>
      </c>
      <c r="F191" s="13">
        <f>F192+F193</f>
        <v>10850</v>
      </c>
      <c r="G191" s="13">
        <f>G192+G193</f>
        <v>5263</v>
      </c>
      <c r="H191" s="13">
        <f>H192+H193</f>
        <v>6037</v>
      </c>
    </row>
    <row r="192" spans="1:8">
      <c r="A192" s="3"/>
      <c r="B192" s="97" t="s">
        <v>228</v>
      </c>
      <c r="C192" s="13">
        <v>17426</v>
      </c>
      <c r="D192" s="13">
        <v>19600</v>
      </c>
      <c r="E192" s="13">
        <v>6729</v>
      </c>
      <c r="F192" s="13">
        <v>5771</v>
      </c>
      <c r="G192" s="13">
        <v>4733</v>
      </c>
      <c r="H192" s="28">
        <v>2367</v>
      </c>
    </row>
    <row r="193" spans="1:8">
      <c r="A193" s="3"/>
      <c r="B193" s="97" t="s">
        <v>229</v>
      </c>
      <c r="C193" s="13">
        <v>11000</v>
      </c>
      <c r="D193" s="13">
        <v>11000</v>
      </c>
      <c r="E193" s="13">
        <v>1721</v>
      </c>
      <c r="F193" s="13">
        <v>5079</v>
      </c>
      <c r="G193" s="13">
        <v>530</v>
      </c>
      <c r="H193" s="28">
        <v>3670</v>
      </c>
    </row>
    <row r="194" spans="1:8">
      <c r="A194" s="3"/>
      <c r="B194" s="10" t="s">
        <v>74</v>
      </c>
      <c r="C194" s="13">
        <v>434</v>
      </c>
      <c r="D194" s="13">
        <v>600</v>
      </c>
      <c r="E194" s="13">
        <v>2</v>
      </c>
      <c r="F194" s="13">
        <v>150</v>
      </c>
      <c r="G194" s="13">
        <v>448</v>
      </c>
      <c r="H194" s="28">
        <v>0</v>
      </c>
    </row>
    <row r="195" spans="1:8">
      <c r="A195" s="3"/>
      <c r="B195" s="10" t="s">
        <v>44</v>
      </c>
      <c r="C195" s="13">
        <v>0</v>
      </c>
      <c r="D195" s="13">
        <v>-1.73</v>
      </c>
      <c r="E195" s="13">
        <v>0</v>
      </c>
      <c r="F195" s="13">
        <v>0</v>
      </c>
      <c r="G195" s="13">
        <v>-1.73</v>
      </c>
      <c r="H195" s="28">
        <v>0</v>
      </c>
    </row>
    <row r="196" spans="1:8">
      <c r="A196" s="3"/>
      <c r="B196" s="49" t="s">
        <v>112</v>
      </c>
      <c r="C196" s="50">
        <v>28860</v>
      </c>
      <c r="D196" s="50">
        <v>31198.27</v>
      </c>
      <c r="E196" s="50">
        <v>8452</v>
      </c>
      <c r="F196" s="50">
        <v>11000</v>
      </c>
      <c r="G196" s="50">
        <v>5709.27</v>
      </c>
      <c r="H196" s="46">
        <v>6037</v>
      </c>
    </row>
    <row r="197" spans="1:8">
      <c r="A197" s="4">
        <v>14</v>
      </c>
      <c r="B197" s="16" t="s">
        <v>12</v>
      </c>
      <c r="C197" s="17">
        <v>30</v>
      </c>
      <c r="D197" s="17">
        <v>27.5</v>
      </c>
      <c r="E197" s="17">
        <v>11</v>
      </c>
      <c r="F197" s="17">
        <v>5</v>
      </c>
      <c r="G197" s="17">
        <v>10</v>
      </c>
      <c r="H197" s="17">
        <v>1.5</v>
      </c>
    </row>
    <row r="198" spans="1:8">
      <c r="A198" s="4"/>
      <c r="B198" s="10" t="s">
        <v>35</v>
      </c>
      <c r="C198" s="29">
        <v>30</v>
      </c>
      <c r="D198" s="29">
        <v>27.5</v>
      </c>
      <c r="E198" s="29">
        <v>11</v>
      </c>
      <c r="F198" s="29">
        <v>5</v>
      </c>
      <c r="G198" s="29">
        <v>10</v>
      </c>
      <c r="H198" s="29">
        <v>1.5</v>
      </c>
    </row>
    <row r="199" spans="1:8">
      <c r="A199" s="4">
        <v>15</v>
      </c>
      <c r="B199" s="16" t="s">
        <v>11</v>
      </c>
      <c r="C199" s="17">
        <f t="shared" ref="C199:H199" si="41">C200+C201+C202+C203</f>
        <v>3193</v>
      </c>
      <c r="D199" s="17">
        <f t="shared" si="41"/>
        <v>6538.4299999999994</v>
      </c>
      <c r="E199" s="17">
        <f t="shared" si="41"/>
        <v>79.04000000000002</v>
      </c>
      <c r="F199" s="17">
        <f t="shared" si="41"/>
        <v>2081</v>
      </c>
      <c r="G199" s="17">
        <f t="shared" si="41"/>
        <v>1331.38</v>
      </c>
      <c r="H199" s="17">
        <f t="shared" si="41"/>
        <v>3047.01</v>
      </c>
    </row>
    <row r="200" spans="1:8">
      <c r="A200" s="3"/>
      <c r="B200" s="10" t="s">
        <v>34</v>
      </c>
      <c r="C200" s="18">
        <v>470</v>
      </c>
      <c r="D200" s="18">
        <v>367.22</v>
      </c>
      <c r="E200" s="18">
        <v>126</v>
      </c>
      <c r="F200" s="18">
        <v>119</v>
      </c>
      <c r="G200" s="18">
        <v>78.17</v>
      </c>
      <c r="H200" s="28">
        <v>44.05</v>
      </c>
    </row>
    <row r="201" spans="1:8">
      <c r="A201" s="3"/>
      <c r="B201" s="10" t="s">
        <v>35</v>
      </c>
      <c r="C201" s="18">
        <v>1465.96</v>
      </c>
      <c r="D201" s="18">
        <v>1795.56</v>
      </c>
      <c r="E201" s="18">
        <v>289</v>
      </c>
      <c r="F201" s="18">
        <v>421</v>
      </c>
      <c r="G201" s="18">
        <v>777.6</v>
      </c>
      <c r="H201" s="28">
        <v>307.95999999999998</v>
      </c>
    </row>
    <row r="202" spans="1:8">
      <c r="A202" s="3"/>
      <c r="B202" s="10" t="s">
        <v>74</v>
      </c>
      <c r="C202" s="18">
        <v>1593</v>
      </c>
      <c r="D202" s="18">
        <v>5046</v>
      </c>
      <c r="E202" s="18">
        <v>0</v>
      </c>
      <c r="F202" s="18">
        <v>1541</v>
      </c>
      <c r="G202" s="18">
        <v>810</v>
      </c>
      <c r="H202" s="28">
        <v>2695</v>
      </c>
    </row>
    <row r="203" spans="1:8">
      <c r="A203" s="3"/>
      <c r="B203" s="10" t="s">
        <v>44</v>
      </c>
      <c r="C203" s="18">
        <v>-335.96</v>
      </c>
      <c r="D203" s="18">
        <v>-670.35</v>
      </c>
      <c r="E203" s="18">
        <v>-335.96</v>
      </c>
      <c r="F203" s="18">
        <v>0</v>
      </c>
      <c r="G203" s="18">
        <v>-334.39</v>
      </c>
      <c r="H203" s="28">
        <v>0</v>
      </c>
    </row>
    <row r="204" spans="1:8">
      <c r="A204" s="3"/>
      <c r="B204" s="49" t="s">
        <v>113</v>
      </c>
      <c r="C204" s="105">
        <v>3193</v>
      </c>
      <c r="D204" s="105">
        <v>6538.43</v>
      </c>
      <c r="E204" s="105">
        <v>79.040000000000006</v>
      </c>
      <c r="F204" s="105">
        <v>2081</v>
      </c>
      <c r="G204" s="105">
        <v>1331.38</v>
      </c>
      <c r="H204" s="46">
        <v>3047.01</v>
      </c>
    </row>
    <row r="205" spans="1:8">
      <c r="A205" s="21" t="s">
        <v>10</v>
      </c>
      <c r="B205" s="21" t="s">
        <v>9</v>
      </c>
      <c r="C205" s="22">
        <f t="shared" ref="C205:H205" si="42">C96+C102+C109+C112+C115+C122+C134+C141+C155+C169+C178+C185+C190+C197+C199</f>
        <v>158850</v>
      </c>
      <c r="D205" s="22">
        <f t="shared" si="42"/>
        <v>160944.41999999998</v>
      </c>
      <c r="E205" s="22">
        <f t="shared" si="42"/>
        <v>42233.060000000005</v>
      </c>
      <c r="F205" s="22">
        <f t="shared" si="42"/>
        <v>49947</v>
      </c>
      <c r="G205" s="22">
        <f t="shared" si="42"/>
        <v>35149.289999999986</v>
      </c>
      <c r="H205" s="22">
        <f t="shared" si="42"/>
        <v>33615.07</v>
      </c>
    </row>
    <row r="206" spans="1:8">
      <c r="A206" s="4" t="s">
        <v>8</v>
      </c>
      <c r="B206" s="4" t="s">
        <v>7</v>
      </c>
      <c r="C206" s="14">
        <f t="shared" ref="C206:H206" si="43">C95-C205</f>
        <v>0</v>
      </c>
      <c r="D206" s="14">
        <f t="shared" si="43"/>
        <v>0</v>
      </c>
      <c r="E206" s="14">
        <f t="shared" si="43"/>
        <v>0</v>
      </c>
      <c r="F206" s="14">
        <f t="shared" si="43"/>
        <v>0</v>
      </c>
      <c r="G206" s="14">
        <f t="shared" si="43"/>
        <v>0</v>
      </c>
      <c r="H206" s="14">
        <f t="shared" si="43"/>
        <v>0</v>
      </c>
    </row>
    <row r="207" spans="1:8">
      <c r="A207" s="21" t="s">
        <v>65</v>
      </c>
      <c r="B207" s="21" t="s">
        <v>64</v>
      </c>
      <c r="C207" s="22">
        <f>C208+C209+C210+C211+C212+C213+C216+C217+C218+C219+C221+C215+C220</f>
        <v>158850</v>
      </c>
      <c r="D207" s="22">
        <f>D208+D209+D210+D211+D212+D213+D216+D217+D218+D219+D221+D215+D220+D214</f>
        <v>160944.42000000004</v>
      </c>
      <c r="E207" s="22">
        <f>E208+E209+E210+E211+E212+E213+E216+E217+E218+E219+E221+E215+E220+E214</f>
        <v>42233.060000000012</v>
      </c>
      <c r="F207" s="22">
        <f>F208+F209+F210+F211+F212+F213+F216+F217+F218+F219+F221+F215+F220+F214</f>
        <v>49947</v>
      </c>
      <c r="G207" s="22">
        <f>G208+G209+G210+G211+G212+G213+G216+G217+G218+G219+G221+G215+G220+G214</f>
        <v>35149.290000000008</v>
      </c>
      <c r="H207" s="22">
        <f>H208+H209+H210+H211+H212+H213+H216+H217+H218+H219+H221+H215+H220+H214</f>
        <v>33615.07</v>
      </c>
    </row>
    <row r="208" spans="1:8">
      <c r="A208" s="3">
        <v>1</v>
      </c>
      <c r="B208" s="2" t="s">
        <v>6</v>
      </c>
      <c r="C208" s="14">
        <f>C97+C116+C123+C142+C156+C170+C200+C135</f>
        <v>73329</v>
      </c>
      <c r="D208" s="14">
        <f>D97+D116+D123+D142+D156+D170+D200+D135+D179</f>
        <v>72078.09</v>
      </c>
      <c r="E208" s="14">
        <f>E97+E116+E123+E142+E156+E170+E200+E135+E179</f>
        <v>20548.100000000002</v>
      </c>
      <c r="F208" s="14">
        <f>F97+F116+F123+F142+F156+F170+F200+F135+F179</f>
        <v>21242.27</v>
      </c>
      <c r="G208" s="14">
        <f>G97+G116+G123+G142+G156+G170+G200+G135+G179</f>
        <v>17742.46</v>
      </c>
      <c r="H208" s="14">
        <f>H97+H116+H123+H142+H156+H170+H200+H135+H179</f>
        <v>12545.259999999998</v>
      </c>
    </row>
    <row r="209" spans="1:8">
      <c r="A209" s="3">
        <v>2</v>
      </c>
      <c r="B209" s="2" t="s">
        <v>5</v>
      </c>
      <c r="C209" s="14">
        <f t="shared" ref="C209:H209" si="44">C98+C117+C124+C143+C157+C171+C180+C197+C201+C136</f>
        <v>31749.96</v>
      </c>
      <c r="D209" s="14">
        <f t="shared" si="44"/>
        <v>28411.79</v>
      </c>
      <c r="E209" s="14">
        <f t="shared" si="44"/>
        <v>7515</v>
      </c>
      <c r="F209" s="14">
        <f t="shared" si="44"/>
        <v>8307.16</v>
      </c>
      <c r="G209" s="14">
        <f t="shared" si="44"/>
        <v>6095.54</v>
      </c>
      <c r="H209" s="14">
        <f t="shared" si="44"/>
        <v>6494.09</v>
      </c>
    </row>
    <row r="210" spans="1:8">
      <c r="A210" s="3">
        <v>3</v>
      </c>
      <c r="B210" s="2" t="s">
        <v>68</v>
      </c>
      <c r="C210" s="14">
        <f t="shared" ref="C210:H210" si="45">C109</f>
        <v>3210</v>
      </c>
      <c r="D210" s="14">
        <f t="shared" si="45"/>
        <v>3210</v>
      </c>
      <c r="E210" s="14">
        <f t="shared" si="45"/>
        <v>1170</v>
      </c>
      <c r="F210" s="14">
        <f t="shared" si="45"/>
        <v>1200</v>
      </c>
      <c r="G210" s="14">
        <f t="shared" si="45"/>
        <v>830</v>
      </c>
      <c r="H210" s="14">
        <f t="shared" si="45"/>
        <v>10</v>
      </c>
    </row>
    <row r="211" spans="1:8">
      <c r="A211" s="3">
        <v>4</v>
      </c>
      <c r="B211" s="2" t="s">
        <v>4</v>
      </c>
      <c r="C211" s="14">
        <f t="shared" ref="C211:H211" si="46">C191</f>
        <v>28426</v>
      </c>
      <c r="D211" s="14">
        <f t="shared" si="46"/>
        <v>30600</v>
      </c>
      <c r="E211" s="14">
        <f t="shared" si="46"/>
        <v>8450</v>
      </c>
      <c r="F211" s="14">
        <f t="shared" si="46"/>
        <v>10850</v>
      </c>
      <c r="G211" s="14">
        <f t="shared" si="46"/>
        <v>5263</v>
      </c>
      <c r="H211" s="14">
        <f t="shared" si="46"/>
        <v>6037</v>
      </c>
    </row>
    <row r="212" spans="1:8">
      <c r="A212" s="3">
        <v>5</v>
      </c>
      <c r="B212" s="2" t="s">
        <v>115</v>
      </c>
      <c r="C212" s="14">
        <f t="shared" ref="C212:H212" si="47">C104</f>
        <v>100</v>
      </c>
      <c r="D212" s="14">
        <f t="shared" si="47"/>
        <v>71.48</v>
      </c>
      <c r="E212" s="14">
        <f t="shared" si="47"/>
        <v>0</v>
      </c>
      <c r="F212" s="14">
        <f t="shared" si="47"/>
        <v>0</v>
      </c>
      <c r="G212" s="14">
        <f t="shared" si="47"/>
        <v>0</v>
      </c>
      <c r="H212" s="14">
        <f t="shared" si="47"/>
        <v>71.48</v>
      </c>
    </row>
    <row r="213" spans="1:8">
      <c r="A213" s="3">
        <v>6</v>
      </c>
      <c r="B213" s="2" t="s">
        <v>3</v>
      </c>
      <c r="C213" s="14">
        <f t="shared" ref="C213:H213" si="48">C103+C113+C118+C144+C158</f>
        <v>6552</v>
      </c>
      <c r="D213" s="14">
        <f t="shared" si="48"/>
        <v>6349.25</v>
      </c>
      <c r="E213" s="14">
        <f t="shared" si="48"/>
        <v>1832.47</v>
      </c>
      <c r="F213" s="14">
        <f t="shared" si="48"/>
        <v>1900.42</v>
      </c>
      <c r="G213" s="14">
        <f t="shared" si="48"/>
        <v>1808.07</v>
      </c>
      <c r="H213" s="14">
        <f t="shared" si="48"/>
        <v>808.29</v>
      </c>
    </row>
    <row r="214" spans="1:8">
      <c r="A214" s="3">
        <v>7</v>
      </c>
      <c r="B214" s="2" t="s">
        <v>2</v>
      </c>
      <c r="C214" s="14">
        <v>0</v>
      </c>
      <c r="D214" s="14">
        <f>D99</f>
        <v>35.5</v>
      </c>
      <c r="E214" s="14">
        <f>E99</f>
        <v>0</v>
      </c>
      <c r="F214" s="14">
        <f>F99</f>
        <v>0</v>
      </c>
      <c r="G214" s="14">
        <f>G99</f>
        <v>35.5</v>
      </c>
      <c r="H214" s="14">
        <f>H99</f>
        <v>0</v>
      </c>
    </row>
    <row r="215" spans="1:8">
      <c r="A215" s="3">
        <v>8</v>
      </c>
      <c r="B215" s="2" t="s">
        <v>225</v>
      </c>
      <c r="C215" s="14">
        <f t="shared" ref="C215:H215" si="49">C159</f>
        <v>3077</v>
      </c>
      <c r="D215" s="14">
        <f t="shared" si="49"/>
        <v>3782</v>
      </c>
      <c r="E215" s="14">
        <f t="shared" si="49"/>
        <v>0</v>
      </c>
      <c r="F215" s="14">
        <f t="shared" si="49"/>
        <v>1540</v>
      </c>
      <c r="G215" s="14">
        <f t="shared" si="49"/>
        <v>1091.75</v>
      </c>
      <c r="H215" s="14">
        <f t="shared" si="49"/>
        <v>1150.25</v>
      </c>
    </row>
    <row r="216" spans="1:8">
      <c r="A216" s="3">
        <v>9</v>
      </c>
      <c r="B216" s="2" t="s">
        <v>1</v>
      </c>
      <c r="C216" s="14">
        <f t="shared" ref="C216:H216" si="50">C125+C137+C160</f>
        <v>3178</v>
      </c>
      <c r="D216" s="14">
        <f t="shared" si="50"/>
        <v>3394.2200000000003</v>
      </c>
      <c r="E216" s="14">
        <f t="shared" si="50"/>
        <v>732.65</v>
      </c>
      <c r="F216" s="14">
        <f t="shared" si="50"/>
        <v>1049.1500000000001</v>
      </c>
      <c r="G216" s="14">
        <f t="shared" si="50"/>
        <v>859.22</v>
      </c>
      <c r="H216" s="14">
        <f t="shared" si="50"/>
        <v>753.2</v>
      </c>
    </row>
    <row r="217" spans="1:8">
      <c r="A217" s="3">
        <v>10</v>
      </c>
      <c r="B217" s="2" t="s">
        <v>0</v>
      </c>
      <c r="C217" s="14">
        <f t="shared" ref="C217:H217" si="51">C126+C145</f>
        <v>181</v>
      </c>
      <c r="D217" s="14">
        <f t="shared" si="51"/>
        <v>181</v>
      </c>
      <c r="E217" s="14">
        <f t="shared" si="51"/>
        <v>24.9</v>
      </c>
      <c r="F217" s="14">
        <f t="shared" si="51"/>
        <v>81.900000000000006</v>
      </c>
      <c r="G217" s="14">
        <f t="shared" si="51"/>
        <v>6.5</v>
      </c>
      <c r="H217" s="14">
        <f t="shared" si="51"/>
        <v>67.7</v>
      </c>
    </row>
    <row r="218" spans="1:8">
      <c r="A218" s="3">
        <v>11</v>
      </c>
      <c r="B218" s="2" t="s">
        <v>39</v>
      </c>
      <c r="C218" s="14">
        <f t="shared" ref="C218:H218" si="52">C186+C107</f>
        <v>4107</v>
      </c>
      <c r="D218" s="14">
        <f t="shared" si="52"/>
        <v>4107</v>
      </c>
      <c r="E218" s="14">
        <f t="shared" si="52"/>
        <v>931.4</v>
      </c>
      <c r="F218" s="14">
        <f t="shared" si="52"/>
        <v>1050.5999999999999</v>
      </c>
      <c r="G218" s="14">
        <f t="shared" si="52"/>
        <v>238</v>
      </c>
      <c r="H218" s="14">
        <f t="shared" si="52"/>
        <v>1887</v>
      </c>
    </row>
    <row r="219" spans="1:8">
      <c r="A219" s="3">
        <v>12</v>
      </c>
      <c r="B219" s="2" t="s">
        <v>37</v>
      </c>
      <c r="C219" s="14">
        <f>C127+C146+C172+C202+C194+C119</f>
        <v>5224</v>
      </c>
      <c r="D219" s="14">
        <f>D127+D146+D172+D202+D194+D119+D182+D161+D138</f>
        <v>9654.14</v>
      </c>
      <c r="E219" s="14">
        <f>E127+E146+E172+E202+E194+E119+E182+E161+E138</f>
        <v>1299</v>
      </c>
      <c r="F219" s="14">
        <f>F127+F146+F172+F202+F194+F119+F182+F161+F138</f>
        <v>2730</v>
      </c>
      <c r="G219" s="14">
        <f>G127+G146+G172+G202+G194+G119+G182+G161+G138</f>
        <v>1829.8400000000001</v>
      </c>
      <c r="H219" s="14">
        <f>H127+H146+H172+H202+H194+H119+H182+H161+H138</f>
        <v>3795.3</v>
      </c>
    </row>
    <row r="220" spans="1:8">
      <c r="A220" s="3">
        <v>13</v>
      </c>
      <c r="B220" s="2" t="s">
        <v>230</v>
      </c>
      <c r="C220" s="14">
        <f>C181</f>
        <v>100</v>
      </c>
      <c r="D220" s="14">
        <f>D181+D173</f>
        <v>110</v>
      </c>
      <c r="E220" s="14">
        <f>E181+E173</f>
        <v>100</v>
      </c>
      <c r="F220" s="14">
        <f>F181+F173</f>
        <v>0</v>
      </c>
      <c r="G220" s="14">
        <f>G181+G173</f>
        <v>10</v>
      </c>
      <c r="H220" s="14">
        <f>H181+H173</f>
        <v>0</v>
      </c>
    </row>
    <row r="221" spans="1:8">
      <c r="A221" s="3">
        <v>14</v>
      </c>
      <c r="B221" s="1" t="s">
        <v>45</v>
      </c>
      <c r="C221" s="14">
        <f>C100+C174+C203+C128</f>
        <v>-383.96</v>
      </c>
      <c r="D221" s="14">
        <f>D100+D174+D203+D128+D195+D147</f>
        <v>-1040.0500000000002</v>
      </c>
      <c r="E221" s="14">
        <f>E100+E174+E203+E128+E195+E147</f>
        <v>-370.46</v>
      </c>
      <c r="F221" s="14">
        <f>F100+F174+F203+F128+F195+F147</f>
        <v>-4.5</v>
      </c>
      <c r="G221" s="14">
        <f>G100+G174+G203+G128+G195+G147</f>
        <v>-660.59</v>
      </c>
      <c r="H221" s="14">
        <f>H100+H174+H203+H128+H195+H147</f>
        <v>-4.5</v>
      </c>
    </row>
    <row r="222" spans="1:8">
      <c r="A222" s="106"/>
    </row>
    <row r="223" spans="1:8">
      <c r="B223" s="20" t="s">
        <v>251</v>
      </c>
      <c r="C223" s="20"/>
      <c r="D223" s="20"/>
    </row>
    <row r="225" spans="1:8">
      <c r="A225" s="8" t="s">
        <v>33</v>
      </c>
      <c r="B225" s="35" t="s">
        <v>32</v>
      </c>
      <c r="C225" s="31" t="s">
        <v>66</v>
      </c>
      <c r="D225" s="31" t="s">
        <v>66</v>
      </c>
      <c r="E225" s="31" t="s">
        <v>66</v>
      </c>
      <c r="F225" s="31" t="s">
        <v>66</v>
      </c>
      <c r="G225" s="31" t="s">
        <v>66</v>
      </c>
      <c r="H225" s="42" t="s">
        <v>66</v>
      </c>
    </row>
    <row r="226" spans="1:8">
      <c r="A226" s="30" t="s">
        <v>31</v>
      </c>
      <c r="B226" s="36"/>
      <c r="C226" s="32" t="s">
        <v>70</v>
      </c>
      <c r="D226" s="32" t="s">
        <v>245</v>
      </c>
      <c r="E226" s="32" t="s">
        <v>75</v>
      </c>
      <c r="F226" s="32" t="s">
        <v>75</v>
      </c>
      <c r="G226" s="32" t="s">
        <v>75</v>
      </c>
      <c r="H226" s="43" t="s">
        <v>75</v>
      </c>
    </row>
    <row r="227" spans="1:8">
      <c r="A227" s="30"/>
      <c r="B227" s="36"/>
      <c r="C227" s="101" t="s">
        <v>250</v>
      </c>
      <c r="D227" s="32"/>
      <c r="E227" s="32" t="s">
        <v>26</v>
      </c>
      <c r="F227" s="32" t="s">
        <v>10</v>
      </c>
      <c r="G227" s="32" t="s">
        <v>8</v>
      </c>
      <c r="H227" s="43" t="s">
        <v>65</v>
      </c>
    </row>
    <row r="228" spans="1:8">
      <c r="A228" s="38"/>
      <c r="B228" s="37"/>
      <c r="C228" s="33" t="s">
        <v>222</v>
      </c>
      <c r="D228" s="33" t="s">
        <v>222</v>
      </c>
      <c r="E228" s="33" t="s">
        <v>222</v>
      </c>
      <c r="F228" s="33" t="s">
        <v>222</v>
      </c>
      <c r="G228" s="33" t="s">
        <v>222</v>
      </c>
      <c r="H228" s="33" t="s">
        <v>222</v>
      </c>
    </row>
    <row r="229" spans="1:8">
      <c r="A229" s="6" t="s">
        <v>30</v>
      </c>
      <c r="B229" s="6" t="s">
        <v>29</v>
      </c>
      <c r="C229" s="6">
        <v>1</v>
      </c>
      <c r="D229" s="6">
        <v>2</v>
      </c>
      <c r="E229" s="6">
        <v>2</v>
      </c>
      <c r="F229" s="6">
        <v>3</v>
      </c>
      <c r="G229" s="27">
        <v>4</v>
      </c>
      <c r="H229" s="34" t="s">
        <v>77</v>
      </c>
    </row>
    <row r="230" spans="1:8">
      <c r="A230" s="4">
        <v>1</v>
      </c>
      <c r="B230" s="15" t="s">
        <v>116</v>
      </c>
      <c r="C230" s="12">
        <f t="shared" ref="C230:H230" si="53">C231+C232+C233+C234+C235+C236+C237</f>
        <v>3880</v>
      </c>
      <c r="D230" s="12">
        <f t="shared" si="53"/>
        <v>2843.78</v>
      </c>
      <c r="E230" s="12">
        <f t="shared" si="53"/>
        <v>1217.43</v>
      </c>
      <c r="F230" s="12">
        <f t="shared" si="53"/>
        <v>858.99999999999989</v>
      </c>
      <c r="G230" s="12">
        <f t="shared" si="53"/>
        <v>500.16000000000008</v>
      </c>
      <c r="H230" s="12">
        <f t="shared" si="53"/>
        <v>267.19</v>
      </c>
    </row>
    <row r="231" spans="1:8">
      <c r="A231" s="3"/>
      <c r="B231" s="9" t="s">
        <v>51</v>
      </c>
      <c r="C231" s="11">
        <v>390</v>
      </c>
      <c r="D231" s="11">
        <v>0.95</v>
      </c>
      <c r="E231" s="11">
        <v>3</v>
      </c>
      <c r="F231" s="11">
        <v>79</v>
      </c>
      <c r="G231" s="11">
        <v>-81.05</v>
      </c>
      <c r="H231" s="28">
        <v>0</v>
      </c>
    </row>
    <row r="232" spans="1:8">
      <c r="A232" s="3"/>
      <c r="B232" s="9" t="s">
        <v>52</v>
      </c>
      <c r="C232" s="11">
        <v>2400</v>
      </c>
      <c r="D232" s="11">
        <v>1910.7</v>
      </c>
      <c r="E232" s="11">
        <v>778</v>
      </c>
      <c r="F232" s="11">
        <v>543</v>
      </c>
      <c r="G232" s="11">
        <v>527.5</v>
      </c>
      <c r="H232" s="28">
        <v>62.2</v>
      </c>
    </row>
    <row r="233" spans="1:8">
      <c r="A233" s="3"/>
      <c r="B233" s="9" t="s">
        <v>117</v>
      </c>
      <c r="C233" s="11">
        <v>235</v>
      </c>
      <c r="D233" s="11">
        <v>210.35</v>
      </c>
      <c r="E233" s="11">
        <v>96.7</v>
      </c>
      <c r="F233" s="11">
        <v>50.3</v>
      </c>
      <c r="G233" s="11">
        <v>24.85</v>
      </c>
      <c r="H233" s="28">
        <v>38.5</v>
      </c>
    </row>
    <row r="234" spans="1:8">
      <c r="A234" s="3"/>
      <c r="B234" s="9" t="s">
        <v>118</v>
      </c>
      <c r="C234" s="11">
        <v>390</v>
      </c>
      <c r="D234" s="11">
        <v>351.8</v>
      </c>
      <c r="E234" s="11">
        <v>173.73</v>
      </c>
      <c r="F234" s="11">
        <v>71.900000000000006</v>
      </c>
      <c r="G234" s="11">
        <v>44.77</v>
      </c>
      <c r="H234" s="28">
        <v>61.4</v>
      </c>
    </row>
    <row r="235" spans="1:8">
      <c r="A235" s="3"/>
      <c r="B235" s="9" t="s">
        <v>119</v>
      </c>
      <c r="C235" s="11">
        <v>120</v>
      </c>
      <c r="D235" s="11">
        <v>120</v>
      </c>
      <c r="E235" s="11">
        <v>73</v>
      </c>
      <c r="F235" s="11">
        <v>31</v>
      </c>
      <c r="G235" s="11">
        <v>5</v>
      </c>
      <c r="H235" s="28">
        <v>11</v>
      </c>
    </row>
    <row r="236" spans="1:8">
      <c r="A236" s="3"/>
      <c r="B236" s="9" t="s">
        <v>120</v>
      </c>
      <c r="C236" s="11">
        <v>210</v>
      </c>
      <c r="D236" s="11">
        <v>226.34</v>
      </c>
      <c r="E236" s="11">
        <v>88</v>
      </c>
      <c r="F236" s="11">
        <v>53</v>
      </c>
      <c r="G236" s="11">
        <v>12.25</v>
      </c>
      <c r="H236" s="28">
        <v>73.09</v>
      </c>
    </row>
    <row r="237" spans="1:8">
      <c r="A237" s="3"/>
      <c r="B237" s="9" t="s">
        <v>121</v>
      </c>
      <c r="C237" s="11">
        <v>135</v>
      </c>
      <c r="D237" s="11">
        <v>23.64</v>
      </c>
      <c r="E237" s="11">
        <v>5</v>
      </c>
      <c r="F237" s="11">
        <v>30.8</v>
      </c>
      <c r="G237" s="11">
        <v>-33.159999999999997</v>
      </c>
      <c r="H237" s="28">
        <v>21</v>
      </c>
    </row>
    <row r="238" spans="1:8">
      <c r="A238" s="4">
        <v>2</v>
      </c>
      <c r="B238" s="15" t="s">
        <v>122</v>
      </c>
      <c r="C238" s="12">
        <v>6532</v>
      </c>
      <c r="D238" s="12">
        <v>6329.25</v>
      </c>
      <c r="E238" s="12">
        <v>1825.97</v>
      </c>
      <c r="F238" s="12">
        <v>1894.42</v>
      </c>
      <c r="G238" s="12">
        <v>1802.57</v>
      </c>
      <c r="H238" s="12">
        <v>806.29</v>
      </c>
    </row>
    <row r="239" spans="1:8">
      <c r="A239" s="4">
        <v>3</v>
      </c>
      <c r="B239" s="15" t="s">
        <v>257</v>
      </c>
      <c r="C239" s="12">
        <v>0</v>
      </c>
      <c r="D239" s="12">
        <v>27.2</v>
      </c>
      <c r="E239" s="12">
        <v>0</v>
      </c>
      <c r="F239" s="12">
        <v>0</v>
      </c>
      <c r="G239" s="12">
        <v>27.2</v>
      </c>
      <c r="H239" s="12">
        <v>0</v>
      </c>
    </row>
    <row r="240" spans="1:8">
      <c r="A240" s="21" t="s">
        <v>26</v>
      </c>
      <c r="B240" s="21" t="s">
        <v>25</v>
      </c>
      <c r="C240" s="22">
        <f>C230+C238</f>
        <v>10412</v>
      </c>
      <c r="D240" s="22">
        <f>D230+D238+D239</f>
        <v>9200.2300000000014</v>
      </c>
      <c r="E240" s="22">
        <f>E230+E238+E239</f>
        <v>3043.4</v>
      </c>
      <c r="F240" s="22">
        <f>F230+F238+F239</f>
        <v>2753.42</v>
      </c>
      <c r="G240" s="22">
        <f>G230+G238+G239</f>
        <v>2329.9299999999998</v>
      </c>
      <c r="H240" s="22">
        <f>H230+H238+H239</f>
        <v>1073.48</v>
      </c>
    </row>
    <row r="241" spans="1:8">
      <c r="A241" s="4">
        <v>1</v>
      </c>
      <c r="B241" s="15" t="s">
        <v>23</v>
      </c>
      <c r="C241" s="12">
        <f t="shared" ref="C241:H241" si="54">C242+C243</f>
        <v>634</v>
      </c>
      <c r="D241" s="12">
        <f t="shared" si="54"/>
        <v>750.34</v>
      </c>
      <c r="E241" s="12">
        <f t="shared" si="54"/>
        <v>200</v>
      </c>
      <c r="F241" s="12">
        <f t="shared" si="54"/>
        <v>203</v>
      </c>
      <c r="G241" s="12">
        <f t="shared" si="54"/>
        <v>172.25</v>
      </c>
      <c r="H241" s="12">
        <f t="shared" si="54"/>
        <v>175.09</v>
      </c>
    </row>
    <row r="242" spans="1:8">
      <c r="A242" s="4"/>
      <c r="B242" s="10" t="s">
        <v>34</v>
      </c>
      <c r="C242" s="41">
        <v>340</v>
      </c>
      <c r="D242" s="41">
        <v>385.74</v>
      </c>
      <c r="E242" s="41">
        <v>130</v>
      </c>
      <c r="F242" s="41">
        <v>76</v>
      </c>
      <c r="G242" s="41">
        <v>62.15</v>
      </c>
      <c r="H242" s="28">
        <v>117.59</v>
      </c>
    </row>
    <row r="243" spans="1:8">
      <c r="A243" s="3"/>
      <c r="B243" s="10" t="s">
        <v>35</v>
      </c>
      <c r="C243" s="19">
        <v>294</v>
      </c>
      <c r="D243" s="19">
        <v>364.6</v>
      </c>
      <c r="E243" s="19">
        <v>70</v>
      </c>
      <c r="F243" s="19">
        <v>127</v>
      </c>
      <c r="G243" s="19">
        <v>110.1</v>
      </c>
      <c r="H243" s="28">
        <v>57.5</v>
      </c>
    </row>
    <row r="244" spans="1:8">
      <c r="A244" s="3"/>
      <c r="B244" s="48" t="s">
        <v>81</v>
      </c>
      <c r="C244" s="47">
        <v>634</v>
      </c>
      <c r="D244" s="47">
        <v>750.34</v>
      </c>
      <c r="E244" s="47">
        <v>200</v>
      </c>
      <c r="F244" s="47">
        <v>203</v>
      </c>
      <c r="G244" s="47">
        <v>172.25</v>
      </c>
      <c r="H244" s="46">
        <v>175.09</v>
      </c>
    </row>
    <row r="245" spans="1:8">
      <c r="A245" s="4">
        <v>2</v>
      </c>
      <c r="B245" s="15" t="s">
        <v>21</v>
      </c>
      <c r="C245" s="12">
        <f t="shared" ref="C245:H245" si="55">C246+C247+C248</f>
        <v>4760</v>
      </c>
      <c r="D245" s="12">
        <f t="shared" si="55"/>
        <v>4036.5</v>
      </c>
      <c r="E245" s="12">
        <f t="shared" si="55"/>
        <v>1386</v>
      </c>
      <c r="F245" s="12">
        <f t="shared" si="55"/>
        <v>1127</v>
      </c>
      <c r="G245" s="12">
        <f t="shared" si="55"/>
        <v>1100</v>
      </c>
      <c r="H245" s="12">
        <f t="shared" si="55"/>
        <v>423.5</v>
      </c>
    </row>
    <row r="246" spans="1:8">
      <c r="A246" s="3"/>
      <c r="B246" s="10" t="s">
        <v>34</v>
      </c>
      <c r="C246" s="13">
        <v>4020</v>
      </c>
      <c r="D246" s="13">
        <v>3367.5</v>
      </c>
      <c r="E246" s="13">
        <v>1168</v>
      </c>
      <c r="F246" s="13">
        <v>960</v>
      </c>
      <c r="G246" s="13">
        <v>937</v>
      </c>
      <c r="H246" s="28">
        <v>302.5</v>
      </c>
    </row>
    <row r="247" spans="1:8">
      <c r="A247" s="3"/>
      <c r="B247" s="10" t="s">
        <v>35</v>
      </c>
      <c r="C247" s="13">
        <v>740</v>
      </c>
      <c r="D247" s="13">
        <v>669</v>
      </c>
      <c r="E247" s="13">
        <v>218</v>
      </c>
      <c r="F247" s="13">
        <v>167</v>
      </c>
      <c r="G247" s="13">
        <v>163</v>
      </c>
      <c r="H247" s="28">
        <v>121</v>
      </c>
    </row>
    <row r="248" spans="1:8">
      <c r="A248" s="3"/>
      <c r="B248" s="10" t="s">
        <v>74</v>
      </c>
      <c r="C248" s="13">
        <v>0</v>
      </c>
      <c r="D248" s="13">
        <v>0</v>
      </c>
      <c r="E248" s="13">
        <v>0</v>
      </c>
      <c r="F248" s="13">
        <v>0</v>
      </c>
      <c r="G248" s="13">
        <v>0</v>
      </c>
      <c r="H248" s="28">
        <v>0</v>
      </c>
    </row>
    <row r="249" spans="1:8">
      <c r="A249" s="3"/>
      <c r="B249" s="49" t="s">
        <v>85</v>
      </c>
      <c r="C249" s="50">
        <v>4760</v>
      </c>
      <c r="D249" s="50">
        <v>4036.5</v>
      </c>
      <c r="E249" s="50">
        <v>1386</v>
      </c>
      <c r="F249" s="50">
        <v>1127</v>
      </c>
      <c r="G249" s="50">
        <v>1100</v>
      </c>
      <c r="H249" s="46">
        <v>423.5</v>
      </c>
    </row>
    <row r="250" spans="1:8">
      <c r="A250" s="4">
        <v>3</v>
      </c>
      <c r="B250" s="15" t="s">
        <v>18</v>
      </c>
      <c r="C250" s="12">
        <f t="shared" ref="C250:H250" si="56">C251+C252+C253</f>
        <v>4315</v>
      </c>
      <c r="D250" s="12">
        <f t="shared" si="56"/>
        <v>3765.7000000000003</v>
      </c>
      <c r="E250" s="12">
        <f t="shared" si="56"/>
        <v>1253.4000000000001</v>
      </c>
      <c r="F250" s="12">
        <f t="shared" si="56"/>
        <v>1252.42</v>
      </c>
      <c r="G250" s="12">
        <f t="shared" si="56"/>
        <v>921.8</v>
      </c>
      <c r="H250" s="12">
        <f t="shared" si="56"/>
        <v>338.08000000000004</v>
      </c>
    </row>
    <row r="251" spans="1:8">
      <c r="A251" s="3"/>
      <c r="B251" s="10" t="s">
        <v>34</v>
      </c>
      <c r="C251" s="13">
        <v>2313.5</v>
      </c>
      <c r="D251" s="13">
        <v>1908.08</v>
      </c>
      <c r="E251" s="13">
        <v>714.55</v>
      </c>
      <c r="F251" s="13">
        <v>573.35</v>
      </c>
      <c r="G251" s="13">
        <v>447.65</v>
      </c>
      <c r="H251" s="28">
        <v>172.53</v>
      </c>
    </row>
    <row r="252" spans="1:8">
      <c r="A252" s="3"/>
      <c r="B252" s="10" t="s">
        <v>35</v>
      </c>
      <c r="C252" s="13">
        <v>2003.6</v>
      </c>
      <c r="D252" s="13">
        <v>1859.72</v>
      </c>
      <c r="E252" s="13">
        <v>540.95000000000005</v>
      </c>
      <c r="F252" s="13">
        <v>679.07</v>
      </c>
      <c r="G252" s="13">
        <v>474.15</v>
      </c>
      <c r="H252" s="28">
        <v>165.55</v>
      </c>
    </row>
    <row r="253" spans="1:8">
      <c r="A253" s="3"/>
      <c r="B253" s="10" t="s">
        <v>236</v>
      </c>
      <c r="C253" s="13">
        <v>-2.1</v>
      </c>
      <c r="D253" s="13">
        <v>-2.1</v>
      </c>
      <c r="E253" s="13">
        <v>-2.1</v>
      </c>
      <c r="F253" s="13">
        <v>0</v>
      </c>
      <c r="G253" s="13">
        <v>0</v>
      </c>
      <c r="H253" s="28">
        <v>0</v>
      </c>
    </row>
    <row r="254" spans="1:8">
      <c r="A254" s="3"/>
      <c r="B254" s="49" t="s">
        <v>92</v>
      </c>
      <c r="C254" s="50">
        <v>2160</v>
      </c>
      <c r="D254" s="50">
        <v>1822.31</v>
      </c>
      <c r="E254" s="50">
        <v>631.4</v>
      </c>
      <c r="F254" s="50">
        <v>549.20000000000005</v>
      </c>
      <c r="G254" s="50">
        <v>415.99</v>
      </c>
      <c r="H254" s="46">
        <v>225.72</v>
      </c>
    </row>
    <row r="255" spans="1:8">
      <c r="A255" s="3"/>
      <c r="B255" s="49" t="s">
        <v>93</v>
      </c>
      <c r="C255" s="50">
        <v>435</v>
      </c>
      <c r="D255" s="50">
        <v>368.14</v>
      </c>
      <c r="E255" s="50">
        <v>122</v>
      </c>
      <c r="F255" s="50">
        <v>98</v>
      </c>
      <c r="G255" s="50">
        <v>35.78</v>
      </c>
      <c r="H255" s="46">
        <v>112.36</v>
      </c>
    </row>
    <row r="256" spans="1:8">
      <c r="A256" s="3"/>
      <c r="B256" s="49" t="s">
        <v>94</v>
      </c>
      <c r="C256" s="50">
        <v>1720</v>
      </c>
      <c r="D256" s="50">
        <v>1575.25</v>
      </c>
      <c r="E256" s="50">
        <v>500</v>
      </c>
      <c r="F256" s="50">
        <v>579.79999999999995</v>
      </c>
      <c r="G256" s="50">
        <v>470.03</v>
      </c>
      <c r="H256" s="46">
        <v>0</v>
      </c>
    </row>
    <row r="257" spans="1:8">
      <c r="A257" s="4">
        <v>4</v>
      </c>
      <c r="B257" s="15" t="s">
        <v>17</v>
      </c>
      <c r="C257" s="12">
        <f t="shared" ref="C257:H257" si="57">C258+C259</f>
        <v>703</v>
      </c>
      <c r="D257" s="12">
        <f t="shared" si="57"/>
        <v>647.69000000000005</v>
      </c>
      <c r="E257" s="12">
        <f t="shared" si="57"/>
        <v>204</v>
      </c>
      <c r="F257" s="12">
        <f t="shared" si="57"/>
        <v>171</v>
      </c>
      <c r="G257" s="12">
        <f t="shared" si="57"/>
        <v>135.88</v>
      </c>
      <c r="H257" s="12">
        <f t="shared" si="57"/>
        <v>136.81</v>
      </c>
    </row>
    <row r="258" spans="1:8">
      <c r="A258" s="3"/>
      <c r="B258" s="10" t="s">
        <v>34</v>
      </c>
      <c r="C258" s="13">
        <v>289</v>
      </c>
      <c r="D258" s="13">
        <v>258.33999999999997</v>
      </c>
      <c r="E258" s="13">
        <v>85</v>
      </c>
      <c r="F258" s="13">
        <v>69</v>
      </c>
      <c r="G258" s="13">
        <v>59.03</v>
      </c>
      <c r="H258" s="28">
        <v>45.31</v>
      </c>
    </row>
    <row r="259" spans="1:8">
      <c r="A259" s="3"/>
      <c r="B259" s="10" t="s">
        <v>35</v>
      </c>
      <c r="C259" s="13">
        <v>414</v>
      </c>
      <c r="D259" s="13">
        <v>389.35</v>
      </c>
      <c r="E259" s="13">
        <v>119</v>
      </c>
      <c r="F259" s="13">
        <v>102</v>
      </c>
      <c r="G259" s="13">
        <v>76.849999999999994</v>
      </c>
      <c r="H259" s="28">
        <v>91.5</v>
      </c>
    </row>
    <row r="260" spans="1:8">
      <c r="A260" s="3"/>
      <c r="B260" s="49" t="s">
        <v>99</v>
      </c>
      <c r="C260" s="50">
        <v>703</v>
      </c>
      <c r="D260" s="50">
        <v>647.69000000000005</v>
      </c>
      <c r="E260" s="50">
        <v>204</v>
      </c>
      <c r="F260" s="50">
        <v>171</v>
      </c>
      <c r="G260" s="50">
        <v>135.88</v>
      </c>
      <c r="H260" s="46">
        <v>136.81</v>
      </c>
    </row>
    <row r="261" spans="1:8">
      <c r="A261" s="21" t="s">
        <v>10</v>
      </c>
      <c r="B261" s="21" t="s">
        <v>9</v>
      </c>
      <c r="C261" s="22">
        <f t="shared" ref="C261:H261" si="58">C241+C245+C250+C257</f>
        <v>10412</v>
      </c>
      <c r="D261" s="22">
        <f t="shared" si="58"/>
        <v>9200.2300000000014</v>
      </c>
      <c r="E261" s="22">
        <f t="shared" si="58"/>
        <v>3043.4</v>
      </c>
      <c r="F261" s="22">
        <f t="shared" si="58"/>
        <v>2753.42</v>
      </c>
      <c r="G261" s="22">
        <f t="shared" si="58"/>
        <v>2329.9300000000003</v>
      </c>
      <c r="H261" s="22">
        <f t="shared" si="58"/>
        <v>1073.48</v>
      </c>
    </row>
    <row r="262" spans="1:8">
      <c r="A262" s="4" t="s">
        <v>8</v>
      </c>
      <c r="B262" s="4" t="s">
        <v>7</v>
      </c>
      <c r="C262" s="14">
        <f t="shared" ref="C262:H262" si="59">C240-C261</f>
        <v>0</v>
      </c>
      <c r="D262" s="14">
        <f t="shared" si="59"/>
        <v>0</v>
      </c>
      <c r="E262" s="14">
        <f t="shared" si="59"/>
        <v>0</v>
      </c>
      <c r="F262" s="14">
        <f t="shared" si="59"/>
        <v>0</v>
      </c>
      <c r="G262" s="14">
        <f t="shared" si="59"/>
        <v>0</v>
      </c>
      <c r="H262" s="14">
        <f t="shared" si="59"/>
        <v>0</v>
      </c>
    </row>
    <row r="263" spans="1:8">
      <c r="A263" s="21" t="s">
        <v>65</v>
      </c>
      <c r="B263" s="21" t="s">
        <v>64</v>
      </c>
      <c r="C263" s="22">
        <f t="shared" ref="C263:H263" si="60">C264+C265+C267+C266</f>
        <v>10412</v>
      </c>
      <c r="D263" s="22">
        <f t="shared" si="60"/>
        <v>9200.23</v>
      </c>
      <c r="E263" s="22">
        <f t="shared" si="60"/>
        <v>3043.4</v>
      </c>
      <c r="F263" s="22">
        <f t="shared" si="60"/>
        <v>2753.42</v>
      </c>
      <c r="G263" s="22">
        <f t="shared" si="60"/>
        <v>2329.9300000000003</v>
      </c>
      <c r="H263" s="22">
        <f t="shared" si="60"/>
        <v>1073.48</v>
      </c>
    </row>
    <row r="264" spans="1:8">
      <c r="A264" s="3">
        <v>1</v>
      </c>
      <c r="B264" s="2" t="s">
        <v>6</v>
      </c>
      <c r="C264" s="14">
        <f t="shared" ref="C264:H264" si="61">C246+C251+C258+C242</f>
        <v>6962.5</v>
      </c>
      <c r="D264" s="14">
        <f t="shared" si="61"/>
        <v>5919.66</v>
      </c>
      <c r="E264" s="14">
        <f t="shared" si="61"/>
        <v>2097.5500000000002</v>
      </c>
      <c r="F264" s="14">
        <f t="shared" si="61"/>
        <v>1678.35</v>
      </c>
      <c r="G264" s="14">
        <f t="shared" si="61"/>
        <v>1505.8300000000002</v>
      </c>
      <c r="H264" s="14">
        <f t="shared" si="61"/>
        <v>637.92999999999995</v>
      </c>
    </row>
    <row r="265" spans="1:8">
      <c r="A265" s="3">
        <v>2</v>
      </c>
      <c r="B265" s="2" t="s">
        <v>5</v>
      </c>
      <c r="C265" s="14">
        <f t="shared" ref="C265:H265" si="62">C243+C247+C252+C259</f>
        <v>3451.6</v>
      </c>
      <c r="D265" s="14">
        <f t="shared" si="62"/>
        <v>3282.6699999999996</v>
      </c>
      <c r="E265" s="14">
        <f t="shared" si="62"/>
        <v>947.95</v>
      </c>
      <c r="F265" s="14">
        <f t="shared" si="62"/>
        <v>1075.0700000000002</v>
      </c>
      <c r="G265" s="14">
        <f t="shared" si="62"/>
        <v>824.1</v>
      </c>
      <c r="H265" s="14">
        <f t="shared" si="62"/>
        <v>435.55</v>
      </c>
    </row>
    <row r="266" spans="1:8">
      <c r="A266" s="3">
        <v>3</v>
      </c>
      <c r="B266" s="1" t="s">
        <v>123</v>
      </c>
      <c r="C266" s="14">
        <f t="shared" ref="C266:H266" si="63">C248</f>
        <v>0</v>
      </c>
      <c r="D266" s="14">
        <f t="shared" si="63"/>
        <v>0</v>
      </c>
      <c r="E266" s="14">
        <f t="shared" si="63"/>
        <v>0</v>
      </c>
      <c r="F266" s="14">
        <f t="shared" si="63"/>
        <v>0</v>
      </c>
      <c r="G266" s="14">
        <f t="shared" si="63"/>
        <v>0</v>
      </c>
      <c r="H266" s="14">
        <f t="shared" si="63"/>
        <v>0</v>
      </c>
    </row>
    <row r="267" spans="1:8">
      <c r="A267" s="3">
        <v>4</v>
      </c>
      <c r="B267" s="94" t="s">
        <v>237</v>
      </c>
      <c r="C267" s="14">
        <f t="shared" ref="C267:H267" si="64">C253</f>
        <v>-2.1</v>
      </c>
      <c r="D267" s="14">
        <f t="shared" si="64"/>
        <v>-2.1</v>
      </c>
      <c r="E267" s="14">
        <f t="shared" si="64"/>
        <v>-2.1</v>
      </c>
      <c r="F267" s="14">
        <f t="shared" si="64"/>
        <v>0</v>
      </c>
      <c r="G267" s="14">
        <f t="shared" si="64"/>
        <v>0</v>
      </c>
      <c r="H267" s="14">
        <f t="shared" si="64"/>
        <v>0</v>
      </c>
    </row>
    <row r="269" spans="1:8">
      <c r="B269" s="20" t="s">
        <v>238</v>
      </c>
      <c r="C269" s="20"/>
      <c r="D269" s="20"/>
    </row>
    <row r="271" spans="1:8">
      <c r="A271" s="8" t="s">
        <v>33</v>
      </c>
      <c r="B271" s="35" t="s">
        <v>32</v>
      </c>
      <c r="C271" s="31" t="s">
        <v>66</v>
      </c>
      <c r="D271" s="31" t="s">
        <v>66</v>
      </c>
      <c r="E271" s="31" t="s">
        <v>66</v>
      </c>
      <c r="F271" s="31" t="s">
        <v>66</v>
      </c>
      <c r="G271" s="31" t="s">
        <v>66</v>
      </c>
      <c r="H271" s="42" t="s">
        <v>66</v>
      </c>
    </row>
    <row r="272" spans="1:8">
      <c r="A272" s="30" t="s">
        <v>31</v>
      </c>
      <c r="B272" s="36"/>
      <c r="C272" s="32" t="s">
        <v>70</v>
      </c>
      <c r="D272" s="32" t="s">
        <v>245</v>
      </c>
      <c r="E272" s="32" t="s">
        <v>75</v>
      </c>
      <c r="F272" s="32" t="s">
        <v>75</v>
      </c>
      <c r="G272" s="32" t="s">
        <v>75</v>
      </c>
      <c r="H272" s="43" t="s">
        <v>75</v>
      </c>
    </row>
    <row r="273" spans="1:8">
      <c r="A273" s="30"/>
      <c r="B273" s="36"/>
      <c r="C273" s="101" t="s">
        <v>250</v>
      </c>
      <c r="D273" s="32"/>
      <c r="E273" s="32" t="s">
        <v>26</v>
      </c>
      <c r="F273" s="32" t="s">
        <v>10</v>
      </c>
      <c r="G273" s="32" t="s">
        <v>8</v>
      </c>
      <c r="H273" s="43" t="s">
        <v>65</v>
      </c>
    </row>
    <row r="274" spans="1:8">
      <c r="A274" s="38"/>
      <c r="B274" s="37"/>
      <c r="C274" s="33" t="s">
        <v>222</v>
      </c>
      <c r="D274" s="33" t="s">
        <v>222</v>
      </c>
      <c r="E274" s="33" t="s">
        <v>222</v>
      </c>
      <c r="F274" s="33" t="s">
        <v>222</v>
      </c>
      <c r="G274" s="33" t="s">
        <v>222</v>
      </c>
      <c r="H274" s="44" t="s">
        <v>222</v>
      </c>
    </row>
    <row r="275" spans="1:8">
      <c r="A275" s="6" t="s">
        <v>30</v>
      </c>
      <c r="B275" s="6" t="s">
        <v>29</v>
      </c>
      <c r="C275" s="6">
        <v>1</v>
      </c>
      <c r="D275" s="6">
        <v>2</v>
      </c>
      <c r="E275" s="6">
        <v>2</v>
      </c>
      <c r="F275" s="6">
        <v>3</v>
      </c>
      <c r="G275" s="27">
        <v>4</v>
      </c>
      <c r="H275" s="34" t="s">
        <v>77</v>
      </c>
    </row>
    <row r="276" spans="1:8">
      <c r="A276" s="4">
        <v>1</v>
      </c>
      <c r="B276" s="15" t="s">
        <v>116</v>
      </c>
      <c r="C276" s="12">
        <f t="shared" ref="C276:H276" si="65">C277+C279+C280+C281+C282+C283+C286+C278+C284+C285</f>
        <v>4205.34</v>
      </c>
      <c r="D276" s="12">
        <f t="shared" si="65"/>
        <v>4111.12</v>
      </c>
      <c r="E276" s="12">
        <f t="shared" si="65"/>
        <v>1332.6999999999998</v>
      </c>
      <c r="F276" s="12">
        <f t="shared" si="65"/>
        <v>1229.1599999999999</v>
      </c>
      <c r="G276" s="12">
        <f t="shared" si="65"/>
        <v>557.74000000000012</v>
      </c>
      <c r="H276" s="12">
        <f t="shared" si="65"/>
        <v>991.52</v>
      </c>
    </row>
    <row r="277" spans="1:8">
      <c r="A277" s="3"/>
      <c r="B277" s="9" t="s">
        <v>51</v>
      </c>
      <c r="C277" s="11">
        <v>835.54</v>
      </c>
      <c r="D277" s="11">
        <v>779.66</v>
      </c>
      <c r="E277" s="11">
        <v>254.5</v>
      </c>
      <c r="F277" s="11">
        <v>232.76</v>
      </c>
      <c r="G277" s="11">
        <v>150.65</v>
      </c>
      <c r="H277" s="28">
        <v>141.75</v>
      </c>
    </row>
    <row r="278" spans="1:8">
      <c r="A278" s="3"/>
      <c r="B278" s="9" t="s">
        <v>124</v>
      </c>
      <c r="C278" s="11">
        <v>250</v>
      </c>
      <c r="D278" s="11">
        <v>250</v>
      </c>
      <c r="E278" s="11">
        <v>65.099999999999994</v>
      </c>
      <c r="F278" s="11">
        <v>64</v>
      </c>
      <c r="G278" s="11">
        <v>66.5</v>
      </c>
      <c r="H278" s="28">
        <v>54.4</v>
      </c>
    </row>
    <row r="279" spans="1:8">
      <c r="A279" s="3"/>
      <c r="B279" s="9" t="s">
        <v>125</v>
      </c>
      <c r="C279" s="11">
        <v>105.8</v>
      </c>
      <c r="D279" s="11">
        <v>105.8</v>
      </c>
      <c r="E279" s="11">
        <v>40.700000000000003</v>
      </c>
      <c r="F279" s="11">
        <v>34.200000000000003</v>
      </c>
      <c r="G279" s="11">
        <v>20.9</v>
      </c>
      <c r="H279" s="28">
        <v>10</v>
      </c>
    </row>
    <row r="280" spans="1:8">
      <c r="A280" s="3"/>
      <c r="B280" s="9" t="s">
        <v>126</v>
      </c>
      <c r="C280" s="11">
        <v>2455.5</v>
      </c>
      <c r="D280" s="11">
        <v>2455.5</v>
      </c>
      <c r="E280" s="11">
        <v>784.4</v>
      </c>
      <c r="F280" s="11">
        <v>747.1</v>
      </c>
      <c r="G280" s="11">
        <v>243.5</v>
      </c>
      <c r="H280" s="28">
        <v>680.5</v>
      </c>
    </row>
    <row r="281" spans="1:8">
      <c r="A281" s="3"/>
      <c r="B281" s="9" t="s">
        <v>127</v>
      </c>
      <c r="C281" s="11">
        <v>40</v>
      </c>
      <c r="D281" s="11">
        <v>40</v>
      </c>
      <c r="E281" s="11">
        <v>12</v>
      </c>
      <c r="F281" s="11">
        <v>11</v>
      </c>
      <c r="G281" s="11">
        <v>11</v>
      </c>
      <c r="H281" s="28">
        <v>6</v>
      </c>
    </row>
    <row r="282" spans="1:8">
      <c r="A282" s="3"/>
      <c r="B282" s="9" t="s">
        <v>128</v>
      </c>
      <c r="C282" s="11">
        <v>10</v>
      </c>
      <c r="D282" s="11">
        <v>10</v>
      </c>
      <c r="E282" s="11">
        <v>2</v>
      </c>
      <c r="F282" s="11">
        <v>2</v>
      </c>
      <c r="G282" s="11">
        <v>2</v>
      </c>
      <c r="H282" s="28">
        <v>4</v>
      </c>
    </row>
    <row r="283" spans="1:8">
      <c r="A283" s="3"/>
      <c r="B283" s="9" t="s">
        <v>129</v>
      </c>
      <c r="C283" s="11">
        <v>8</v>
      </c>
      <c r="D283" s="11">
        <v>8</v>
      </c>
      <c r="E283" s="11">
        <v>1.9</v>
      </c>
      <c r="F283" s="11">
        <v>1</v>
      </c>
      <c r="G283" s="11">
        <v>1</v>
      </c>
      <c r="H283" s="28">
        <v>4.0999999999999996</v>
      </c>
    </row>
    <row r="284" spans="1:8">
      <c r="A284" s="3"/>
      <c r="B284" s="9" t="s">
        <v>119</v>
      </c>
      <c r="C284" s="11">
        <v>237</v>
      </c>
      <c r="D284" s="11">
        <v>227.98</v>
      </c>
      <c r="E284" s="11">
        <v>83.5</v>
      </c>
      <c r="F284" s="11">
        <v>68.5</v>
      </c>
      <c r="G284" s="11">
        <v>41.32</v>
      </c>
      <c r="H284" s="28">
        <v>34.659999999999997</v>
      </c>
    </row>
    <row r="285" spans="1:8">
      <c r="A285" s="3"/>
      <c r="B285" s="9" t="s">
        <v>130</v>
      </c>
      <c r="C285" s="11">
        <v>1</v>
      </c>
      <c r="D285" s="11">
        <v>1</v>
      </c>
      <c r="E285" s="11">
        <v>1</v>
      </c>
      <c r="F285" s="11">
        <v>0</v>
      </c>
      <c r="G285" s="11">
        <v>0</v>
      </c>
      <c r="H285" s="28">
        <v>0</v>
      </c>
    </row>
    <row r="286" spans="1:8">
      <c r="A286" s="3"/>
      <c r="B286" s="9" t="s">
        <v>121</v>
      </c>
      <c r="C286" s="11">
        <v>262.5</v>
      </c>
      <c r="D286" s="11">
        <v>233.18</v>
      </c>
      <c r="E286" s="11">
        <v>87.6</v>
      </c>
      <c r="F286" s="11">
        <v>68.599999999999994</v>
      </c>
      <c r="G286" s="11">
        <v>20.87</v>
      </c>
      <c r="H286" s="28">
        <v>56.11</v>
      </c>
    </row>
    <row r="287" spans="1:8">
      <c r="A287" s="4">
        <v>2</v>
      </c>
      <c r="B287" s="15" t="s">
        <v>131</v>
      </c>
      <c r="C287" s="12">
        <v>3</v>
      </c>
      <c r="D287" s="12">
        <v>3</v>
      </c>
      <c r="E287" s="12">
        <v>2</v>
      </c>
      <c r="F287" s="12">
        <v>1</v>
      </c>
      <c r="G287" s="12">
        <v>0</v>
      </c>
      <c r="H287" s="12">
        <v>0</v>
      </c>
    </row>
    <row r="288" spans="1:8">
      <c r="A288" s="21" t="s">
        <v>26</v>
      </c>
      <c r="B288" s="21" t="s">
        <v>25</v>
      </c>
      <c r="C288" s="22">
        <f t="shared" ref="C288:H288" si="66">C276+C287</f>
        <v>4208.34</v>
      </c>
      <c r="D288" s="22">
        <f t="shared" si="66"/>
        <v>4114.12</v>
      </c>
      <c r="E288" s="22">
        <f t="shared" si="66"/>
        <v>1334.6999999999998</v>
      </c>
      <c r="F288" s="22">
        <f t="shared" si="66"/>
        <v>1230.1599999999999</v>
      </c>
      <c r="G288" s="22">
        <f t="shared" si="66"/>
        <v>557.74000000000012</v>
      </c>
      <c r="H288" s="22">
        <f t="shared" si="66"/>
        <v>991.52</v>
      </c>
    </row>
    <row r="289" spans="1:8">
      <c r="A289" s="4">
        <v>1</v>
      </c>
      <c r="B289" s="15" t="s">
        <v>20</v>
      </c>
      <c r="C289" s="12">
        <f>C290+C291+C292</f>
        <v>4208.34</v>
      </c>
      <c r="D289" s="12">
        <f>D290+D291+D292+D293</f>
        <v>4114.12</v>
      </c>
      <c r="E289" s="12">
        <f>E290+E291+E292+E293</f>
        <v>1334.7</v>
      </c>
      <c r="F289" s="12">
        <f>F290+F291+F292+F293</f>
        <v>1230.1600000000001</v>
      </c>
      <c r="G289" s="12">
        <f>G290+G291+G292+G293</f>
        <v>557.74</v>
      </c>
      <c r="H289" s="12">
        <f>H290+H291+H292+H293</f>
        <v>991.52</v>
      </c>
    </row>
    <row r="290" spans="1:8">
      <c r="A290" s="3"/>
      <c r="B290" s="10" t="s">
        <v>34</v>
      </c>
      <c r="C290" s="13">
        <v>281.04000000000002</v>
      </c>
      <c r="D290" s="13">
        <v>281.04000000000002</v>
      </c>
      <c r="E290" s="13">
        <v>82.89</v>
      </c>
      <c r="F290" s="13">
        <v>74.39</v>
      </c>
      <c r="G290" s="13">
        <v>51.7</v>
      </c>
      <c r="H290" s="28">
        <v>72.06</v>
      </c>
    </row>
    <row r="291" spans="1:8">
      <c r="A291" s="3"/>
      <c r="B291" s="10" t="s">
        <v>35</v>
      </c>
      <c r="C291" s="13">
        <v>3861.3</v>
      </c>
      <c r="D291" s="13">
        <v>3721.08</v>
      </c>
      <c r="E291" s="13">
        <v>1235.31</v>
      </c>
      <c r="F291" s="13">
        <v>1139.27</v>
      </c>
      <c r="G291" s="13">
        <v>449.04</v>
      </c>
      <c r="H291" s="28">
        <v>897.46</v>
      </c>
    </row>
    <row r="292" spans="1:8">
      <c r="A292" s="3"/>
      <c r="B292" s="10" t="s">
        <v>36</v>
      </c>
      <c r="C292" s="13">
        <v>66</v>
      </c>
      <c r="D292" s="13">
        <v>66</v>
      </c>
      <c r="E292" s="13">
        <v>16.5</v>
      </c>
      <c r="F292" s="13">
        <v>16.5</v>
      </c>
      <c r="G292" s="13">
        <v>16</v>
      </c>
      <c r="H292" s="28">
        <v>17</v>
      </c>
    </row>
    <row r="293" spans="1:8">
      <c r="A293" s="3"/>
      <c r="B293" s="2" t="s">
        <v>259</v>
      </c>
      <c r="C293" s="13">
        <v>0</v>
      </c>
      <c r="D293" s="13">
        <v>46</v>
      </c>
      <c r="E293" s="13">
        <v>0</v>
      </c>
      <c r="F293" s="13">
        <v>0</v>
      </c>
      <c r="G293" s="13">
        <v>41</v>
      </c>
      <c r="H293" s="28">
        <v>5</v>
      </c>
    </row>
    <row r="294" spans="1:8">
      <c r="A294" s="3"/>
      <c r="B294" s="49" t="s">
        <v>87</v>
      </c>
      <c r="C294" s="50">
        <v>1853</v>
      </c>
      <c r="D294" s="50">
        <v>1859.18</v>
      </c>
      <c r="E294" s="50">
        <v>608</v>
      </c>
      <c r="F294" s="50">
        <v>585</v>
      </c>
      <c r="G294" s="50">
        <v>159.43</v>
      </c>
      <c r="H294" s="46">
        <v>506.75</v>
      </c>
    </row>
    <row r="295" spans="1:8">
      <c r="A295" s="3"/>
      <c r="B295" s="49" t="s">
        <v>132</v>
      </c>
      <c r="C295" s="50">
        <v>265.2</v>
      </c>
      <c r="D295" s="50">
        <v>249.88</v>
      </c>
      <c r="E295" s="50">
        <v>96.8</v>
      </c>
      <c r="F295" s="50">
        <v>71.3</v>
      </c>
      <c r="G295" s="50">
        <v>46.76</v>
      </c>
      <c r="H295" s="46">
        <v>35.020000000000003</v>
      </c>
    </row>
    <row r="296" spans="1:8">
      <c r="A296" s="3"/>
      <c r="B296" s="49" t="s">
        <v>89</v>
      </c>
      <c r="C296" s="50">
        <v>2000.14</v>
      </c>
      <c r="D296" s="50">
        <v>1916.28</v>
      </c>
      <c r="E296" s="50">
        <v>600.9</v>
      </c>
      <c r="F296" s="50">
        <v>546.86</v>
      </c>
      <c r="G296" s="50">
        <v>342.73</v>
      </c>
      <c r="H296" s="46">
        <v>425.79</v>
      </c>
    </row>
    <row r="297" spans="1:8">
      <c r="A297" s="3"/>
      <c r="B297" s="49" t="s">
        <v>90</v>
      </c>
      <c r="C297" s="50">
        <v>90</v>
      </c>
      <c r="D297" s="50">
        <v>88.78</v>
      </c>
      <c r="E297" s="50">
        <v>29</v>
      </c>
      <c r="F297" s="50">
        <v>27</v>
      </c>
      <c r="G297" s="50">
        <v>8.82</v>
      </c>
      <c r="H297" s="46">
        <v>23.96</v>
      </c>
    </row>
    <row r="298" spans="1:8">
      <c r="A298" s="21" t="s">
        <v>10</v>
      </c>
      <c r="B298" s="21" t="s">
        <v>9</v>
      </c>
      <c r="C298" s="22">
        <f t="shared" ref="C298:H298" si="67">C289</f>
        <v>4208.34</v>
      </c>
      <c r="D298" s="22">
        <f t="shared" si="67"/>
        <v>4114.12</v>
      </c>
      <c r="E298" s="22">
        <f t="shared" si="67"/>
        <v>1334.7</v>
      </c>
      <c r="F298" s="22">
        <f t="shared" si="67"/>
        <v>1230.1600000000001</v>
      </c>
      <c r="G298" s="22">
        <f t="shared" si="67"/>
        <v>557.74</v>
      </c>
      <c r="H298" s="22">
        <f t="shared" si="67"/>
        <v>991.52</v>
      </c>
    </row>
    <row r="299" spans="1:8">
      <c r="A299" s="4" t="s">
        <v>8</v>
      </c>
      <c r="B299" s="4" t="s">
        <v>7</v>
      </c>
      <c r="C299" s="14">
        <f t="shared" ref="C299:H299" si="68">C288-C298</f>
        <v>0</v>
      </c>
      <c r="D299" s="14">
        <f t="shared" si="68"/>
        <v>0</v>
      </c>
      <c r="E299" s="14">
        <f t="shared" si="68"/>
        <v>0</v>
      </c>
      <c r="F299" s="14">
        <f t="shared" si="68"/>
        <v>0</v>
      </c>
      <c r="G299" s="14">
        <f t="shared" si="68"/>
        <v>0</v>
      </c>
      <c r="H299" s="14">
        <f t="shared" si="68"/>
        <v>0</v>
      </c>
    </row>
    <row r="300" spans="1:8">
      <c r="A300" s="21" t="s">
        <v>65</v>
      </c>
      <c r="B300" s="21" t="s">
        <v>64</v>
      </c>
      <c r="C300" s="22">
        <f>C301+C302+C303</f>
        <v>4208.34</v>
      </c>
      <c r="D300" s="22">
        <f>D301+D302+D303+D304</f>
        <v>4114.12</v>
      </c>
      <c r="E300" s="22">
        <f>E301+E302+E303+E304</f>
        <v>1334.7</v>
      </c>
      <c r="F300" s="22">
        <f>F301+F302+F303+F304</f>
        <v>1230.1600000000001</v>
      </c>
      <c r="G300" s="22">
        <f>G301+G302+G303+G304</f>
        <v>557.74</v>
      </c>
      <c r="H300" s="22">
        <f>H301+H302+H303+H304</f>
        <v>991.52</v>
      </c>
    </row>
    <row r="301" spans="1:8">
      <c r="A301" s="3">
        <v>1</v>
      </c>
      <c r="B301" s="2" t="s">
        <v>6</v>
      </c>
      <c r="C301" s="14">
        <f t="shared" ref="C301:H304" si="69">C290</f>
        <v>281.04000000000002</v>
      </c>
      <c r="D301" s="14">
        <f t="shared" si="69"/>
        <v>281.04000000000002</v>
      </c>
      <c r="E301" s="14">
        <f t="shared" si="69"/>
        <v>82.89</v>
      </c>
      <c r="F301" s="14">
        <f t="shared" si="69"/>
        <v>74.39</v>
      </c>
      <c r="G301" s="14">
        <f t="shared" si="69"/>
        <v>51.7</v>
      </c>
      <c r="H301" s="14">
        <f t="shared" si="69"/>
        <v>72.06</v>
      </c>
    </row>
    <row r="302" spans="1:8">
      <c r="A302" s="3">
        <v>2</v>
      </c>
      <c r="B302" s="2" t="s">
        <v>5</v>
      </c>
      <c r="C302" s="14">
        <f t="shared" si="69"/>
        <v>3861.3</v>
      </c>
      <c r="D302" s="14">
        <f t="shared" si="69"/>
        <v>3721.08</v>
      </c>
      <c r="E302" s="14">
        <f t="shared" si="69"/>
        <v>1235.31</v>
      </c>
      <c r="F302" s="14">
        <f t="shared" si="69"/>
        <v>1139.27</v>
      </c>
      <c r="G302" s="14">
        <f t="shared" si="69"/>
        <v>449.04</v>
      </c>
      <c r="H302" s="14">
        <f t="shared" si="69"/>
        <v>897.46</v>
      </c>
    </row>
    <row r="303" spans="1:8">
      <c r="A303" s="3">
        <v>3</v>
      </c>
      <c r="B303" s="1" t="s">
        <v>1</v>
      </c>
      <c r="C303" s="14">
        <f t="shared" si="69"/>
        <v>66</v>
      </c>
      <c r="D303" s="14">
        <f t="shared" si="69"/>
        <v>66</v>
      </c>
      <c r="E303" s="14">
        <f t="shared" si="69"/>
        <v>16.5</v>
      </c>
      <c r="F303" s="14">
        <f t="shared" si="69"/>
        <v>16.5</v>
      </c>
      <c r="G303" s="14">
        <f t="shared" si="69"/>
        <v>16</v>
      </c>
      <c r="H303" s="14">
        <f t="shared" si="69"/>
        <v>17</v>
      </c>
    </row>
    <row r="304" spans="1:8">
      <c r="A304" s="1">
        <v>4</v>
      </c>
      <c r="B304" s="2" t="s">
        <v>123</v>
      </c>
      <c r="C304" s="14">
        <f t="shared" si="69"/>
        <v>0</v>
      </c>
      <c r="D304" s="14">
        <f t="shared" si="69"/>
        <v>46</v>
      </c>
      <c r="E304" s="14">
        <f t="shared" si="69"/>
        <v>0</v>
      </c>
      <c r="F304" s="14">
        <f t="shared" si="69"/>
        <v>0</v>
      </c>
      <c r="G304" s="14">
        <f t="shared" si="69"/>
        <v>41</v>
      </c>
      <c r="H304" s="14">
        <f t="shared" si="69"/>
        <v>5</v>
      </c>
    </row>
    <row r="306" spans="1:8">
      <c r="B306" s="20" t="s">
        <v>239</v>
      </c>
    </row>
    <row r="308" spans="1:8">
      <c r="A308" s="8" t="s">
        <v>33</v>
      </c>
      <c r="B308" s="35" t="s">
        <v>32</v>
      </c>
      <c r="C308" s="31" t="s">
        <v>66</v>
      </c>
      <c r="D308" s="31" t="s">
        <v>66</v>
      </c>
      <c r="E308" s="31" t="s">
        <v>66</v>
      </c>
      <c r="F308" s="31" t="s">
        <v>66</v>
      </c>
      <c r="G308" s="31" t="s">
        <v>66</v>
      </c>
      <c r="H308" s="42" t="s">
        <v>66</v>
      </c>
    </row>
    <row r="309" spans="1:8">
      <c r="A309" s="30" t="s">
        <v>31</v>
      </c>
      <c r="B309" s="36"/>
      <c r="C309" s="32" t="s">
        <v>70</v>
      </c>
      <c r="D309" s="32" t="s">
        <v>245</v>
      </c>
      <c r="E309" s="32" t="s">
        <v>75</v>
      </c>
      <c r="F309" s="32" t="s">
        <v>75</v>
      </c>
      <c r="G309" s="32" t="s">
        <v>75</v>
      </c>
      <c r="H309" s="43" t="s">
        <v>75</v>
      </c>
    </row>
    <row r="310" spans="1:8">
      <c r="A310" s="30"/>
      <c r="B310" s="36"/>
      <c r="C310" s="101" t="s">
        <v>250</v>
      </c>
      <c r="D310" s="32"/>
      <c r="E310" s="32" t="s">
        <v>26</v>
      </c>
      <c r="F310" s="32" t="s">
        <v>10</v>
      </c>
      <c r="G310" s="32" t="s">
        <v>8</v>
      </c>
      <c r="H310" s="43" t="s">
        <v>65</v>
      </c>
    </row>
    <row r="311" spans="1:8">
      <c r="A311" s="38"/>
      <c r="B311" s="37"/>
      <c r="C311" s="33" t="s">
        <v>222</v>
      </c>
      <c r="D311" s="33" t="s">
        <v>222</v>
      </c>
      <c r="E311" s="33" t="s">
        <v>222</v>
      </c>
      <c r="F311" s="33" t="s">
        <v>222</v>
      </c>
      <c r="G311" s="33" t="s">
        <v>222</v>
      </c>
      <c r="H311" s="33" t="s">
        <v>222</v>
      </c>
    </row>
    <row r="312" spans="1:8">
      <c r="A312" s="6" t="s">
        <v>30</v>
      </c>
      <c r="B312" s="6" t="s">
        <v>29</v>
      </c>
      <c r="C312" s="6">
        <v>1</v>
      </c>
      <c r="D312" s="6">
        <v>2</v>
      </c>
      <c r="E312" s="6">
        <v>2</v>
      </c>
      <c r="F312" s="6">
        <v>3</v>
      </c>
      <c r="G312" s="27">
        <v>4</v>
      </c>
      <c r="H312" s="34" t="s">
        <v>77</v>
      </c>
    </row>
    <row r="313" spans="1:8">
      <c r="A313" s="4">
        <v>1</v>
      </c>
      <c r="B313" s="15" t="s">
        <v>116</v>
      </c>
      <c r="C313" s="12">
        <f t="shared" ref="C313:H313" si="70">C314+C315</f>
        <v>1678.01</v>
      </c>
      <c r="D313" s="12">
        <f t="shared" si="70"/>
        <v>1678.01</v>
      </c>
      <c r="E313" s="12">
        <f t="shared" si="70"/>
        <v>1678.01</v>
      </c>
      <c r="F313" s="12">
        <f t="shared" si="70"/>
        <v>0</v>
      </c>
      <c r="G313" s="12">
        <f t="shared" si="70"/>
        <v>0</v>
      </c>
      <c r="H313" s="12">
        <f t="shared" si="70"/>
        <v>0</v>
      </c>
    </row>
    <row r="314" spans="1:8">
      <c r="A314" s="3"/>
      <c r="B314" s="9" t="s">
        <v>133</v>
      </c>
      <c r="C314" s="11">
        <v>273.07</v>
      </c>
      <c r="D314" s="11">
        <v>273.07</v>
      </c>
      <c r="E314" s="11">
        <v>273.07</v>
      </c>
      <c r="F314" s="11">
        <v>0</v>
      </c>
      <c r="G314" s="11">
        <v>0</v>
      </c>
      <c r="H314" s="28">
        <v>0</v>
      </c>
    </row>
    <row r="315" spans="1:8">
      <c r="A315" s="3"/>
      <c r="B315" s="9" t="s">
        <v>134</v>
      </c>
      <c r="C315" s="11">
        <v>1404.94</v>
      </c>
      <c r="D315" s="11">
        <v>1404.94</v>
      </c>
      <c r="E315" s="11">
        <v>1404.94</v>
      </c>
      <c r="F315" s="11">
        <v>0</v>
      </c>
      <c r="G315" s="11">
        <v>0</v>
      </c>
      <c r="H315" s="28">
        <v>0</v>
      </c>
    </row>
    <row r="316" spans="1:8">
      <c r="A316" s="21" t="s">
        <v>26</v>
      </c>
      <c r="B316" s="21" t="s">
        <v>25</v>
      </c>
      <c r="C316" s="22">
        <f t="shared" ref="C316:H316" si="71">C313</f>
        <v>1678.01</v>
      </c>
      <c r="D316" s="22">
        <f t="shared" si="71"/>
        <v>1678.01</v>
      </c>
      <c r="E316" s="22">
        <f t="shared" si="71"/>
        <v>1678.01</v>
      </c>
      <c r="F316" s="22">
        <f t="shared" si="71"/>
        <v>0</v>
      </c>
      <c r="G316" s="22">
        <f t="shared" si="71"/>
        <v>0</v>
      </c>
      <c r="H316" s="22">
        <f t="shared" si="71"/>
        <v>0</v>
      </c>
    </row>
    <row r="317" spans="1:8">
      <c r="A317" s="4">
        <v>1</v>
      </c>
      <c r="B317" s="15" t="s">
        <v>67</v>
      </c>
      <c r="C317" s="12">
        <f t="shared" ref="C317:H317" si="72">C318</f>
        <v>431.91</v>
      </c>
      <c r="D317" s="12">
        <f t="shared" si="72"/>
        <v>431.91</v>
      </c>
      <c r="E317" s="12">
        <f t="shared" si="72"/>
        <v>431.91</v>
      </c>
      <c r="F317" s="12">
        <f t="shared" si="72"/>
        <v>0</v>
      </c>
      <c r="G317" s="12">
        <f t="shared" si="72"/>
        <v>0</v>
      </c>
      <c r="H317" s="12">
        <f t="shared" si="72"/>
        <v>0</v>
      </c>
    </row>
    <row r="318" spans="1:8">
      <c r="A318" s="3"/>
      <c r="B318" s="10" t="s">
        <v>136</v>
      </c>
      <c r="C318" s="13">
        <v>431.91</v>
      </c>
      <c r="D318" s="13">
        <v>431.91</v>
      </c>
      <c r="E318" s="13">
        <v>431.91</v>
      </c>
      <c r="F318" s="13">
        <v>0</v>
      </c>
      <c r="G318" s="13">
        <v>0</v>
      </c>
      <c r="H318" s="28">
        <v>0</v>
      </c>
    </row>
    <row r="319" spans="1:8">
      <c r="A319" s="3"/>
      <c r="B319" s="49" t="s">
        <v>135</v>
      </c>
      <c r="C319" s="50">
        <v>431.91</v>
      </c>
      <c r="D319" s="50">
        <v>431.91</v>
      </c>
      <c r="E319" s="50">
        <v>431.91</v>
      </c>
      <c r="F319" s="50">
        <v>0</v>
      </c>
      <c r="G319" s="50">
        <v>0</v>
      </c>
      <c r="H319" s="46">
        <v>0</v>
      </c>
    </row>
    <row r="320" spans="1:8" s="20" customFormat="1">
      <c r="A320" s="4">
        <v>2</v>
      </c>
      <c r="B320" s="24" t="s">
        <v>17</v>
      </c>
      <c r="C320" s="100">
        <f t="shared" ref="C320:H320" si="73">C321</f>
        <v>223.03</v>
      </c>
      <c r="D320" s="100">
        <f t="shared" si="73"/>
        <v>223.03</v>
      </c>
      <c r="E320" s="100">
        <f t="shared" si="73"/>
        <v>223.03</v>
      </c>
      <c r="F320" s="100">
        <f t="shared" si="73"/>
        <v>0</v>
      </c>
      <c r="G320" s="100">
        <f t="shared" si="73"/>
        <v>0</v>
      </c>
      <c r="H320" s="100">
        <f t="shared" si="73"/>
        <v>0</v>
      </c>
    </row>
    <row r="321" spans="1:8">
      <c r="A321" s="3"/>
      <c r="B321" s="51" t="s">
        <v>240</v>
      </c>
      <c r="C321" s="26">
        <v>223.03</v>
      </c>
      <c r="D321" s="26">
        <v>223.03</v>
      </c>
      <c r="E321" s="26">
        <v>223.03</v>
      </c>
      <c r="F321" s="26">
        <v>0</v>
      </c>
      <c r="G321" s="26">
        <v>0</v>
      </c>
      <c r="H321" s="28">
        <v>0</v>
      </c>
    </row>
    <row r="322" spans="1:8">
      <c r="A322" s="3"/>
      <c r="B322" s="49" t="s">
        <v>99</v>
      </c>
      <c r="C322" s="50">
        <v>223.03</v>
      </c>
      <c r="D322" s="50">
        <v>223.03</v>
      </c>
      <c r="E322" s="50">
        <v>223.03</v>
      </c>
      <c r="F322" s="50">
        <v>0</v>
      </c>
      <c r="G322" s="50">
        <v>0</v>
      </c>
      <c r="H322" s="46">
        <v>0</v>
      </c>
    </row>
    <row r="323" spans="1:8">
      <c r="A323" s="4">
        <v>3</v>
      </c>
      <c r="B323" s="24" t="s">
        <v>16</v>
      </c>
      <c r="C323" s="12">
        <f t="shared" ref="C323:H323" si="74">C324+C325</f>
        <v>1023.0699999999999</v>
      </c>
      <c r="D323" s="12">
        <f t="shared" si="74"/>
        <v>1023.0699999999999</v>
      </c>
      <c r="E323" s="12">
        <f t="shared" si="74"/>
        <v>1023.0699999999999</v>
      </c>
      <c r="F323" s="12">
        <f t="shared" si="74"/>
        <v>0</v>
      </c>
      <c r="G323" s="12">
        <f t="shared" si="74"/>
        <v>0</v>
      </c>
      <c r="H323" s="12">
        <f t="shared" si="74"/>
        <v>0</v>
      </c>
    </row>
    <row r="324" spans="1:8">
      <c r="A324" s="3"/>
      <c r="B324" s="51" t="s">
        <v>137</v>
      </c>
      <c r="C324" s="26">
        <v>750</v>
      </c>
      <c r="D324" s="26">
        <v>750</v>
      </c>
      <c r="E324" s="26">
        <v>750</v>
      </c>
      <c r="F324" s="26">
        <v>0</v>
      </c>
      <c r="G324" s="26">
        <v>0</v>
      </c>
      <c r="H324" s="28">
        <v>0</v>
      </c>
    </row>
    <row r="325" spans="1:8">
      <c r="A325" s="3"/>
      <c r="B325" s="51" t="s">
        <v>74</v>
      </c>
      <c r="C325" s="26">
        <v>273.07</v>
      </c>
      <c r="D325" s="26">
        <v>273.07</v>
      </c>
      <c r="E325" s="26">
        <v>273.07</v>
      </c>
      <c r="F325" s="26">
        <v>0</v>
      </c>
      <c r="G325" s="26">
        <v>0</v>
      </c>
      <c r="H325" s="28">
        <v>0</v>
      </c>
    </row>
    <row r="326" spans="1:8">
      <c r="A326" s="3"/>
      <c r="B326" s="49" t="s">
        <v>138</v>
      </c>
      <c r="C326" s="50">
        <v>273.07</v>
      </c>
      <c r="D326" s="50">
        <v>273.07</v>
      </c>
      <c r="E326" s="50">
        <v>273.07</v>
      </c>
      <c r="F326" s="50">
        <v>0</v>
      </c>
      <c r="G326" s="50">
        <v>0</v>
      </c>
      <c r="H326" s="46">
        <v>0</v>
      </c>
    </row>
    <row r="327" spans="1:8">
      <c r="A327" s="3"/>
      <c r="B327" s="49" t="s">
        <v>139</v>
      </c>
      <c r="C327" s="50">
        <v>450</v>
      </c>
      <c r="D327" s="50">
        <v>450</v>
      </c>
      <c r="E327" s="50">
        <v>450</v>
      </c>
      <c r="F327" s="50">
        <v>0</v>
      </c>
      <c r="G327" s="50">
        <v>0</v>
      </c>
      <c r="H327" s="46">
        <v>0</v>
      </c>
    </row>
    <row r="328" spans="1:8">
      <c r="A328" s="3"/>
      <c r="B328" s="49" t="s">
        <v>140</v>
      </c>
      <c r="C328" s="50">
        <v>300</v>
      </c>
      <c r="D328" s="50">
        <v>300</v>
      </c>
      <c r="E328" s="50">
        <v>300</v>
      </c>
      <c r="F328" s="50">
        <v>0</v>
      </c>
      <c r="G328" s="50">
        <v>0</v>
      </c>
      <c r="H328" s="46">
        <v>0</v>
      </c>
    </row>
    <row r="329" spans="1:8">
      <c r="A329" s="21" t="s">
        <v>10</v>
      </c>
      <c r="B329" s="21" t="s">
        <v>9</v>
      </c>
      <c r="C329" s="22">
        <f t="shared" ref="C329:H329" si="75">C317+C323+C320</f>
        <v>1678.01</v>
      </c>
      <c r="D329" s="22">
        <f t="shared" si="75"/>
        <v>1678.01</v>
      </c>
      <c r="E329" s="22">
        <f t="shared" si="75"/>
        <v>1678.01</v>
      </c>
      <c r="F329" s="22">
        <f t="shared" si="75"/>
        <v>0</v>
      </c>
      <c r="G329" s="22">
        <f t="shared" si="75"/>
        <v>0</v>
      </c>
      <c r="H329" s="22">
        <f t="shared" si="75"/>
        <v>0</v>
      </c>
    </row>
    <row r="330" spans="1:8">
      <c r="A330" s="4" t="s">
        <v>8</v>
      </c>
      <c r="B330" s="4" t="s">
        <v>7</v>
      </c>
      <c r="C330" s="14">
        <f t="shared" ref="C330:H330" si="76">C316-C329</f>
        <v>0</v>
      </c>
      <c r="D330" s="14">
        <f t="shared" si="76"/>
        <v>0</v>
      </c>
      <c r="E330" s="14">
        <f t="shared" si="76"/>
        <v>0</v>
      </c>
      <c r="F330" s="14">
        <f t="shared" si="76"/>
        <v>0</v>
      </c>
      <c r="G330" s="14">
        <f t="shared" si="76"/>
        <v>0</v>
      </c>
      <c r="H330" s="14">
        <f t="shared" si="76"/>
        <v>0</v>
      </c>
    </row>
    <row r="331" spans="1:8">
      <c r="A331" s="21" t="s">
        <v>65</v>
      </c>
      <c r="B331" s="21" t="s">
        <v>64</v>
      </c>
      <c r="C331" s="22">
        <f t="shared" ref="C331:H331" si="77">C332+C335+C333+C334</f>
        <v>1678.01</v>
      </c>
      <c r="D331" s="22">
        <f t="shared" si="77"/>
        <v>1678.01</v>
      </c>
      <c r="E331" s="22">
        <f t="shared" si="77"/>
        <v>1678.01</v>
      </c>
      <c r="F331" s="22">
        <f t="shared" si="77"/>
        <v>0</v>
      </c>
      <c r="G331" s="22">
        <f t="shared" si="77"/>
        <v>0</v>
      </c>
      <c r="H331" s="22">
        <f t="shared" si="77"/>
        <v>0</v>
      </c>
    </row>
    <row r="332" spans="1:8">
      <c r="A332" s="3">
        <v>1</v>
      </c>
      <c r="B332" s="2" t="s">
        <v>5</v>
      </c>
      <c r="C332" s="14">
        <f t="shared" ref="C332:H333" si="78">C324</f>
        <v>750</v>
      </c>
      <c r="D332" s="14">
        <f t="shared" si="78"/>
        <v>750</v>
      </c>
      <c r="E332" s="14">
        <f t="shared" si="78"/>
        <v>750</v>
      </c>
      <c r="F332" s="14">
        <f t="shared" si="78"/>
        <v>0</v>
      </c>
      <c r="G332" s="14">
        <f t="shared" si="78"/>
        <v>0</v>
      </c>
      <c r="H332" s="14">
        <f t="shared" si="78"/>
        <v>0</v>
      </c>
    </row>
    <row r="333" spans="1:8">
      <c r="A333" s="3">
        <v>2</v>
      </c>
      <c r="B333" s="2" t="s">
        <v>123</v>
      </c>
      <c r="C333" s="14">
        <f t="shared" si="78"/>
        <v>273.07</v>
      </c>
      <c r="D333" s="14">
        <f t="shared" si="78"/>
        <v>273.07</v>
      </c>
      <c r="E333" s="14">
        <f t="shared" si="78"/>
        <v>273.07</v>
      </c>
      <c r="F333" s="14">
        <f t="shared" si="78"/>
        <v>0</v>
      </c>
      <c r="G333" s="14">
        <f t="shared" si="78"/>
        <v>0</v>
      </c>
      <c r="H333" s="14">
        <f t="shared" si="78"/>
        <v>0</v>
      </c>
    </row>
    <row r="334" spans="1:8">
      <c r="A334" s="3">
        <v>3</v>
      </c>
      <c r="B334" s="99" t="s">
        <v>241</v>
      </c>
      <c r="C334" s="14">
        <f t="shared" ref="C334:H334" si="79">C321</f>
        <v>223.03</v>
      </c>
      <c r="D334" s="14">
        <f t="shared" si="79"/>
        <v>223.03</v>
      </c>
      <c r="E334" s="14">
        <f t="shared" si="79"/>
        <v>223.03</v>
      </c>
      <c r="F334" s="14">
        <f t="shared" si="79"/>
        <v>0</v>
      </c>
      <c r="G334" s="14">
        <f t="shared" si="79"/>
        <v>0</v>
      </c>
      <c r="H334" s="14">
        <f t="shared" si="79"/>
        <v>0</v>
      </c>
    </row>
    <row r="335" spans="1:8">
      <c r="A335" s="3">
        <v>4</v>
      </c>
      <c r="B335" s="1" t="s">
        <v>43</v>
      </c>
      <c r="C335" s="14">
        <f t="shared" ref="C335:H335" si="80">C319</f>
        <v>431.91</v>
      </c>
      <c r="D335" s="14">
        <f t="shared" si="80"/>
        <v>431.91</v>
      </c>
      <c r="E335" s="14">
        <f t="shared" si="80"/>
        <v>431.91</v>
      </c>
      <c r="F335" s="14">
        <f t="shared" si="80"/>
        <v>0</v>
      </c>
      <c r="G335" s="14">
        <f t="shared" si="80"/>
        <v>0</v>
      </c>
      <c r="H335" s="14">
        <f t="shared" si="80"/>
        <v>0</v>
      </c>
    </row>
    <row r="337" spans="1:8">
      <c r="B337" s="20" t="s">
        <v>242</v>
      </c>
    </row>
    <row r="339" spans="1:8">
      <c r="A339" s="8" t="s">
        <v>33</v>
      </c>
      <c r="B339" s="35" t="s">
        <v>32</v>
      </c>
      <c r="C339" s="31" t="s">
        <v>66</v>
      </c>
      <c r="D339" s="31" t="s">
        <v>66</v>
      </c>
      <c r="E339" s="31" t="s">
        <v>66</v>
      </c>
      <c r="F339" s="31" t="s">
        <v>66</v>
      </c>
      <c r="G339" s="31" t="s">
        <v>66</v>
      </c>
      <c r="H339" s="42" t="s">
        <v>66</v>
      </c>
    </row>
    <row r="340" spans="1:8">
      <c r="A340" s="30" t="s">
        <v>31</v>
      </c>
      <c r="B340" s="36"/>
      <c r="C340" s="32" t="s">
        <v>70</v>
      </c>
      <c r="D340" s="32" t="s">
        <v>245</v>
      </c>
      <c r="E340" s="32" t="s">
        <v>75</v>
      </c>
      <c r="F340" s="32" t="s">
        <v>75</v>
      </c>
      <c r="G340" s="32" t="s">
        <v>75</v>
      </c>
      <c r="H340" s="43" t="s">
        <v>75</v>
      </c>
    </row>
    <row r="341" spans="1:8">
      <c r="A341" s="30"/>
      <c r="B341" s="36"/>
      <c r="C341" s="101" t="s">
        <v>250</v>
      </c>
      <c r="D341" s="32"/>
      <c r="E341" s="32" t="s">
        <v>26</v>
      </c>
      <c r="F341" s="32" t="s">
        <v>10</v>
      </c>
      <c r="G341" s="32" t="s">
        <v>8</v>
      </c>
      <c r="H341" s="43" t="s">
        <v>65</v>
      </c>
    </row>
    <row r="342" spans="1:8">
      <c r="A342" s="38"/>
      <c r="B342" s="37"/>
      <c r="C342" s="33" t="s">
        <v>222</v>
      </c>
      <c r="D342" s="33" t="s">
        <v>222</v>
      </c>
      <c r="E342" s="33" t="s">
        <v>222</v>
      </c>
      <c r="F342" s="33" t="s">
        <v>222</v>
      </c>
      <c r="G342" s="33" t="s">
        <v>222</v>
      </c>
      <c r="H342" s="33" t="s">
        <v>222</v>
      </c>
    </row>
    <row r="343" spans="1:8">
      <c r="A343" s="6" t="s">
        <v>30</v>
      </c>
      <c r="B343" s="6" t="s">
        <v>29</v>
      </c>
      <c r="C343" s="6">
        <v>1</v>
      </c>
      <c r="D343" s="6">
        <v>2</v>
      </c>
      <c r="E343" s="6">
        <v>2</v>
      </c>
      <c r="F343" s="6">
        <v>3</v>
      </c>
      <c r="G343" s="27">
        <v>4</v>
      </c>
      <c r="H343" s="34" t="s">
        <v>77</v>
      </c>
    </row>
    <row r="344" spans="1:8">
      <c r="A344" s="4">
        <v>1</v>
      </c>
      <c r="B344" s="15" t="s">
        <v>141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</row>
    <row r="345" spans="1:8">
      <c r="A345" s="21" t="s">
        <v>26</v>
      </c>
      <c r="B345" s="21" t="s">
        <v>25</v>
      </c>
      <c r="C345" s="22">
        <f t="shared" ref="C345:H345" si="81">C344</f>
        <v>0</v>
      </c>
      <c r="D345" s="22">
        <f t="shared" si="81"/>
        <v>0</v>
      </c>
      <c r="E345" s="22">
        <f t="shared" si="81"/>
        <v>0</v>
      </c>
      <c r="F345" s="22">
        <f t="shared" si="81"/>
        <v>0</v>
      </c>
      <c r="G345" s="22">
        <f t="shared" si="81"/>
        <v>0</v>
      </c>
      <c r="H345" s="22">
        <f t="shared" si="81"/>
        <v>0</v>
      </c>
    </row>
    <row r="346" spans="1:8">
      <c r="A346" s="4">
        <v>1</v>
      </c>
      <c r="B346" s="15" t="s">
        <v>11</v>
      </c>
      <c r="C346" s="12">
        <f t="shared" ref="C346:H346" si="82">C347</f>
        <v>0</v>
      </c>
      <c r="D346" s="12">
        <f t="shared" si="82"/>
        <v>0</v>
      </c>
      <c r="E346" s="12">
        <f t="shared" si="82"/>
        <v>0</v>
      </c>
      <c r="F346" s="12">
        <f t="shared" si="82"/>
        <v>0</v>
      </c>
      <c r="G346" s="12">
        <f t="shared" si="82"/>
        <v>0</v>
      </c>
      <c r="H346" s="12">
        <f t="shared" si="82"/>
        <v>0</v>
      </c>
    </row>
    <row r="347" spans="1:8">
      <c r="A347" s="3"/>
      <c r="B347" s="10" t="s">
        <v>74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28">
        <v>0</v>
      </c>
    </row>
    <row r="348" spans="1:8">
      <c r="A348" s="3"/>
      <c r="B348" s="49" t="s">
        <v>113</v>
      </c>
      <c r="C348" s="50">
        <v>0</v>
      </c>
      <c r="D348" s="50">
        <v>0</v>
      </c>
      <c r="E348" s="50">
        <v>0</v>
      </c>
      <c r="F348" s="50">
        <v>0</v>
      </c>
      <c r="G348" s="50">
        <v>0</v>
      </c>
      <c r="H348" s="46">
        <v>0</v>
      </c>
    </row>
    <row r="349" spans="1:8">
      <c r="A349" s="4">
        <v>2</v>
      </c>
      <c r="B349" s="24" t="s">
        <v>16</v>
      </c>
      <c r="C349" s="12">
        <f t="shared" ref="C349:H349" si="83">C350</f>
        <v>0</v>
      </c>
      <c r="D349" s="12">
        <f t="shared" si="83"/>
        <v>0</v>
      </c>
      <c r="E349" s="12">
        <f t="shared" si="83"/>
        <v>0</v>
      </c>
      <c r="F349" s="12">
        <f t="shared" si="83"/>
        <v>0</v>
      </c>
      <c r="G349" s="12">
        <f t="shared" si="83"/>
        <v>0</v>
      </c>
      <c r="H349" s="12">
        <f t="shared" si="83"/>
        <v>0</v>
      </c>
    </row>
    <row r="350" spans="1:8">
      <c r="A350" s="3"/>
      <c r="B350" s="51" t="s">
        <v>74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8">
        <v>0</v>
      </c>
    </row>
    <row r="351" spans="1:8">
      <c r="A351" s="3"/>
      <c r="B351" s="49" t="s">
        <v>140</v>
      </c>
      <c r="C351" s="50">
        <v>0</v>
      </c>
      <c r="D351" s="50">
        <v>0</v>
      </c>
      <c r="E351" s="50">
        <v>0</v>
      </c>
      <c r="F351" s="50">
        <v>0</v>
      </c>
      <c r="G351" s="50">
        <v>0</v>
      </c>
      <c r="H351" s="46">
        <v>0</v>
      </c>
    </row>
    <row r="352" spans="1:8">
      <c r="A352" s="21" t="s">
        <v>10</v>
      </c>
      <c r="B352" s="21" t="s">
        <v>9</v>
      </c>
      <c r="C352" s="22">
        <f t="shared" ref="C352:H352" si="84">C346+C349</f>
        <v>0</v>
      </c>
      <c r="D352" s="22">
        <f t="shared" si="84"/>
        <v>0</v>
      </c>
      <c r="E352" s="22">
        <f t="shared" si="84"/>
        <v>0</v>
      </c>
      <c r="F352" s="22">
        <f t="shared" si="84"/>
        <v>0</v>
      </c>
      <c r="G352" s="22">
        <f t="shared" si="84"/>
        <v>0</v>
      </c>
      <c r="H352" s="22">
        <f t="shared" si="84"/>
        <v>0</v>
      </c>
    </row>
    <row r="353" spans="1:8">
      <c r="A353" s="4" t="s">
        <v>8</v>
      </c>
      <c r="B353" s="4" t="s">
        <v>7</v>
      </c>
      <c r="C353" s="14">
        <f t="shared" ref="C353:H353" si="85">C345-C352</f>
        <v>0</v>
      </c>
      <c r="D353" s="14">
        <f t="shared" si="85"/>
        <v>0</v>
      </c>
      <c r="E353" s="14">
        <f t="shared" si="85"/>
        <v>0</v>
      </c>
      <c r="F353" s="14">
        <f t="shared" si="85"/>
        <v>0</v>
      </c>
      <c r="G353" s="14">
        <f t="shared" si="85"/>
        <v>0</v>
      </c>
      <c r="H353" s="14">
        <f t="shared" si="85"/>
        <v>0</v>
      </c>
    </row>
    <row r="354" spans="1:8">
      <c r="A354" s="21" t="s">
        <v>65</v>
      </c>
      <c r="B354" s="21" t="s">
        <v>64</v>
      </c>
      <c r="C354" s="22">
        <f t="shared" ref="C354:H354" si="86">C355</f>
        <v>0</v>
      </c>
      <c r="D354" s="22">
        <f t="shared" si="86"/>
        <v>0</v>
      </c>
      <c r="E354" s="22">
        <f t="shared" si="86"/>
        <v>0</v>
      </c>
      <c r="F354" s="22">
        <f t="shared" si="86"/>
        <v>0</v>
      </c>
      <c r="G354" s="22">
        <f t="shared" si="86"/>
        <v>0</v>
      </c>
      <c r="H354" s="22">
        <f t="shared" si="86"/>
        <v>0</v>
      </c>
    </row>
    <row r="355" spans="1:8">
      <c r="A355" s="3">
        <v>1</v>
      </c>
      <c r="B355" s="2" t="s">
        <v>123</v>
      </c>
      <c r="C355" s="14">
        <f t="shared" ref="C355:H355" si="87">C347+C350</f>
        <v>0</v>
      </c>
      <c r="D355" s="14">
        <f t="shared" si="87"/>
        <v>0</v>
      </c>
      <c r="E355" s="14">
        <f t="shared" si="87"/>
        <v>0</v>
      </c>
      <c r="F355" s="14">
        <f t="shared" si="87"/>
        <v>0</v>
      </c>
      <c r="G355" s="14">
        <f t="shared" si="87"/>
        <v>0</v>
      </c>
      <c r="H355" s="14">
        <f t="shared" si="87"/>
        <v>0</v>
      </c>
    </row>
    <row r="359" spans="1:8">
      <c r="C359" s="89"/>
    </row>
    <row r="360" spans="1:8">
      <c r="C360" s="89"/>
    </row>
    <row r="361" spans="1:8">
      <c r="C361" s="89"/>
    </row>
    <row r="362" spans="1:8">
      <c r="C362" s="89"/>
    </row>
    <row r="363" spans="1:8">
      <c r="C363" s="89"/>
    </row>
    <row r="364" spans="1:8">
      <c r="C364" s="89"/>
    </row>
    <row r="365" spans="1:8">
      <c r="C365" s="89"/>
    </row>
    <row r="366" spans="1:8">
      <c r="C366" s="89"/>
    </row>
    <row r="367" spans="1:8">
      <c r="C367" s="89"/>
    </row>
    <row r="368" spans="1:8">
      <c r="C368" s="89"/>
    </row>
    <row r="369" spans="3:3">
      <c r="C369" s="90"/>
    </row>
  </sheetData>
  <phoneticPr fontId="6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J357"/>
  <sheetViews>
    <sheetView tabSelected="1" topLeftCell="A4" workbookViewId="0">
      <selection activeCell="D17" sqref="D17"/>
    </sheetView>
  </sheetViews>
  <sheetFormatPr defaultRowHeight="12.75"/>
  <cols>
    <col min="1" max="1" width="3.85546875" customWidth="1"/>
    <col min="2" max="2" width="54.28515625" customWidth="1"/>
    <col min="3" max="3" width="10" customWidth="1"/>
    <col min="4" max="4" width="11.5703125" customWidth="1"/>
    <col min="5" max="5" width="9.7109375" bestFit="1" customWidth="1"/>
    <col min="6" max="6" width="9.85546875" bestFit="1" customWidth="1"/>
    <col min="8" max="8" width="9.28515625" bestFit="1" customWidth="1"/>
  </cols>
  <sheetData>
    <row r="2" spans="2:9">
      <c r="B2" s="102" t="s">
        <v>246</v>
      </c>
      <c r="C2" s="102"/>
      <c r="D2" s="102"/>
      <c r="E2" s="102"/>
      <c r="F2" s="102"/>
      <c r="G2" s="102"/>
      <c r="H2" s="103"/>
      <c r="I2" s="103"/>
    </row>
    <row r="3" spans="2:9">
      <c r="B3" s="102" t="s">
        <v>247</v>
      </c>
      <c r="C3" s="102"/>
      <c r="D3" s="102"/>
      <c r="E3" s="102"/>
      <c r="F3" s="102"/>
      <c r="G3" s="102"/>
      <c r="H3" s="103"/>
      <c r="I3" s="103"/>
    </row>
    <row r="4" spans="2:9">
      <c r="B4" s="102" t="s">
        <v>249</v>
      </c>
      <c r="C4" s="103"/>
      <c r="D4" s="103"/>
      <c r="E4" s="103"/>
      <c r="F4" s="103"/>
      <c r="G4" s="103"/>
      <c r="H4" s="103"/>
      <c r="I4" s="103"/>
    </row>
    <row r="5" spans="2:9">
      <c r="B5" s="102" t="s">
        <v>252</v>
      </c>
      <c r="C5" s="103"/>
      <c r="D5" s="103"/>
      <c r="E5" s="103"/>
      <c r="F5" s="103"/>
      <c r="G5" s="103"/>
      <c r="H5" s="103"/>
      <c r="I5" s="103"/>
    </row>
    <row r="6" spans="2:9">
      <c r="B6" s="102" t="s">
        <v>253</v>
      </c>
      <c r="C6" s="103"/>
      <c r="D6" s="103"/>
      <c r="E6" s="103"/>
      <c r="F6" s="103"/>
      <c r="G6" s="103"/>
      <c r="H6" s="103"/>
      <c r="I6" s="103"/>
    </row>
    <row r="7" spans="2:9">
      <c r="B7" s="102" t="s">
        <v>254</v>
      </c>
      <c r="C7" s="103"/>
      <c r="D7" s="103"/>
      <c r="E7" s="103"/>
      <c r="F7" s="103"/>
      <c r="G7" s="103"/>
      <c r="H7" s="103"/>
      <c r="I7" s="103"/>
    </row>
    <row r="8" spans="2:9">
      <c r="B8" s="102" t="s">
        <v>255</v>
      </c>
      <c r="C8" s="103"/>
      <c r="D8" s="103"/>
      <c r="E8" s="103"/>
      <c r="F8" s="103"/>
      <c r="G8" s="103"/>
      <c r="H8" s="103"/>
      <c r="I8" s="103"/>
    </row>
    <row r="9" spans="2:9">
      <c r="B9" s="102" t="s">
        <v>260</v>
      </c>
    </row>
    <row r="10" spans="2:9">
      <c r="B10" s="20" t="s">
        <v>261</v>
      </c>
    </row>
    <row r="11" spans="2:9">
      <c r="B11" s="20" t="s">
        <v>262</v>
      </c>
    </row>
    <row r="12" spans="2:9">
      <c r="H12" s="25" t="s">
        <v>69</v>
      </c>
    </row>
    <row r="13" spans="2:9">
      <c r="B13" s="7" t="s">
        <v>32</v>
      </c>
      <c r="C13" s="68"/>
      <c r="D13" s="31" t="s">
        <v>66</v>
      </c>
      <c r="E13" s="31" t="s">
        <v>66</v>
      </c>
      <c r="F13" s="31" t="s">
        <v>66</v>
      </c>
      <c r="G13" s="31" t="s">
        <v>66</v>
      </c>
      <c r="H13" s="31" t="s">
        <v>66</v>
      </c>
      <c r="I13" s="42" t="s">
        <v>66</v>
      </c>
    </row>
    <row r="14" spans="2:9">
      <c r="B14" s="71"/>
      <c r="C14" s="69" t="s">
        <v>208</v>
      </c>
      <c r="D14" s="32" t="s">
        <v>70</v>
      </c>
      <c r="E14" s="32" t="s">
        <v>245</v>
      </c>
      <c r="F14" s="32" t="s">
        <v>75</v>
      </c>
      <c r="G14" s="32" t="s">
        <v>75</v>
      </c>
      <c r="H14" s="32" t="s">
        <v>75</v>
      </c>
      <c r="I14" s="43" t="s">
        <v>75</v>
      </c>
    </row>
    <row r="15" spans="2:9">
      <c r="B15" s="71"/>
      <c r="C15" s="69"/>
      <c r="D15" s="101" t="s">
        <v>250</v>
      </c>
      <c r="E15" s="32"/>
      <c r="F15" s="32" t="s">
        <v>26</v>
      </c>
      <c r="G15" s="32" t="s">
        <v>10</v>
      </c>
      <c r="H15" s="32" t="s">
        <v>8</v>
      </c>
      <c r="I15" s="43" t="s">
        <v>65</v>
      </c>
    </row>
    <row r="16" spans="2:9">
      <c r="B16" s="5"/>
      <c r="C16" s="70"/>
      <c r="D16" s="33" t="s">
        <v>222</v>
      </c>
      <c r="E16" s="33" t="s">
        <v>222</v>
      </c>
      <c r="F16" s="33" t="s">
        <v>222</v>
      </c>
      <c r="G16" s="33" t="s">
        <v>222</v>
      </c>
      <c r="H16" s="33" t="s">
        <v>222</v>
      </c>
      <c r="I16" s="44" t="s">
        <v>222</v>
      </c>
    </row>
    <row r="17" spans="2:9">
      <c r="B17" s="4" t="s">
        <v>30</v>
      </c>
      <c r="C17" s="33" t="s">
        <v>29</v>
      </c>
      <c r="D17" s="33" t="s">
        <v>209</v>
      </c>
      <c r="E17" s="33" t="s">
        <v>210</v>
      </c>
      <c r="F17" s="33" t="s">
        <v>210</v>
      </c>
      <c r="G17" s="33" t="s">
        <v>211</v>
      </c>
      <c r="H17" s="33" t="s">
        <v>212</v>
      </c>
      <c r="I17" s="44" t="s">
        <v>77</v>
      </c>
    </row>
    <row r="18" spans="2:9">
      <c r="B18" s="85" t="s">
        <v>217</v>
      </c>
      <c r="C18" s="86" t="s">
        <v>142</v>
      </c>
      <c r="D18" s="87">
        <f t="shared" ref="D18:I18" si="0">SUM(D19+D35+D36+D37)</f>
        <v>168616.35</v>
      </c>
      <c r="E18" s="87">
        <f t="shared" si="0"/>
        <v>169362.06</v>
      </c>
      <c r="F18" s="87">
        <f t="shared" si="0"/>
        <v>46463.200000000004</v>
      </c>
      <c r="G18" s="87">
        <f t="shared" si="0"/>
        <v>52036.160000000003</v>
      </c>
      <c r="H18" s="87">
        <f t="shared" si="0"/>
        <v>36230.369999999995</v>
      </c>
      <c r="I18" s="87">
        <f t="shared" si="0"/>
        <v>34632.33</v>
      </c>
    </row>
    <row r="19" spans="2:9">
      <c r="B19" s="75" t="s">
        <v>214</v>
      </c>
      <c r="C19" s="76" t="s">
        <v>143</v>
      </c>
      <c r="D19" s="77">
        <f t="shared" ref="D19:I19" si="1">SUM(D20+D34)</f>
        <v>151245.35</v>
      </c>
      <c r="E19" s="77">
        <f t="shared" si="1"/>
        <v>151757.94</v>
      </c>
      <c r="F19" s="77">
        <f t="shared" si="1"/>
        <v>43814.14</v>
      </c>
      <c r="G19" s="77">
        <f t="shared" si="1"/>
        <v>44499.16</v>
      </c>
      <c r="H19" s="77">
        <f t="shared" si="1"/>
        <v>33615.159999999996</v>
      </c>
      <c r="I19" s="77">
        <f t="shared" si="1"/>
        <v>29829.480000000003</v>
      </c>
    </row>
    <row r="20" spans="2:9">
      <c r="B20" s="75" t="s">
        <v>213</v>
      </c>
      <c r="C20" s="76" t="s">
        <v>144</v>
      </c>
      <c r="D20" s="77">
        <f t="shared" ref="D20:I20" si="2">SUM(D21+D23+D26+D27+D28+D33)</f>
        <v>132752</v>
      </c>
      <c r="E20" s="77">
        <f t="shared" si="2"/>
        <v>134699</v>
      </c>
      <c r="F20" s="77">
        <f t="shared" si="2"/>
        <v>37396</v>
      </c>
      <c r="G20" s="77">
        <f t="shared" si="2"/>
        <v>39551</v>
      </c>
      <c r="H20" s="77">
        <f t="shared" si="2"/>
        <v>31151.279999999999</v>
      </c>
      <c r="I20" s="77">
        <f t="shared" si="2"/>
        <v>26600.720000000001</v>
      </c>
    </row>
    <row r="21" spans="2:9" ht="24">
      <c r="B21" s="55" t="s">
        <v>145</v>
      </c>
      <c r="C21" s="53" t="s">
        <v>146</v>
      </c>
      <c r="D21" s="54">
        <f t="shared" ref="D21:I21" si="3">SUM(D22)</f>
        <v>418</v>
      </c>
      <c r="E21" s="54">
        <f t="shared" si="3"/>
        <v>418</v>
      </c>
      <c r="F21" s="54">
        <f t="shared" si="3"/>
        <v>130</v>
      </c>
      <c r="G21" s="54">
        <f t="shared" si="3"/>
        <v>97</v>
      </c>
      <c r="H21" s="54">
        <f t="shared" si="3"/>
        <v>23.85</v>
      </c>
      <c r="I21" s="54">
        <f t="shared" si="3"/>
        <v>167.15</v>
      </c>
    </row>
    <row r="22" spans="2:9">
      <c r="B22" s="56" t="s">
        <v>147</v>
      </c>
      <c r="C22" s="53" t="s">
        <v>148</v>
      </c>
      <c r="D22" s="57">
        <f t="shared" ref="D22:I22" si="4">C71</f>
        <v>418</v>
      </c>
      <c r="E22" s="57">
        <f t="shared" si="4"/>
        <v>418</v>
      </c>
      <c r="F22" s="57">
        <f t="shared" si="4"/>
        <v>130</v>
      </c>
      <c r="G22" s="57">
        <f t="shared" si="4"/>
        <v>97</v>
      </c>
      <c r="H22" s="57">
        <f t="shared" si="4"/>
        <v>23.85</v>
      </c>
      <c r="I22" s="57">
        <f t="shared" si="4"/>
        <v>167.15</v>
      </c>
    </row>
    <row r="23" spans="2:9" ht="24">
      <c r="B23" s="55" t="s">
        <v>149</v>
      </c>
      <c r="C23" s="53" t="s">
        <v>150</v>
      </c>
      <c r="D23" s="57">
        <f t="shared" ref="D23:I23" si="5">SUM(D24:D25)</f>
        <v>45122</v>
      </c>
      <c r="E23" s="57">
        <f t="shared" si="5"/>
        <v>45319</v>
      </c>
      <c r="F23" s="57">
        <f t="shared" si="5"/>
        <v>11629</v>
      </c>
      <c r="G23" s="57">
        <f t="shared" si="5"/>
        <v>12550</v>
      </c>
      <c r="H23" s="57">
        <f t="shared" si="5"/>
        <v>10451.43</v>
      </c>
      <c r="I23" s="57">
        <f t="shared" si="5"/>
        <v>10688.57</v>
      </c>
    </row>
    <row r="24" spans="2:9" ht="24">
      <c r="B24" s="58" t="s">
        <v>151</v>
      </c>
      <c r="C24" s="53" t="s">
        <v>152</v>
      </c>
      <c r="D24" s="57">
        <v>0</v>
      </c>
      <c r="E24" s="57">
        <f>D72</f>
        <v>200</v>
      </c>
      <c r="F24" s="57">
        <f>E72</f>
        <v>0</v>
      </c>
      <c r="G24" s="57">
        <f>F72</f>
        <v>0</v>
      </c>
      <c r="H24" s="57">
        <f>G72</f>
        <v>150</v>
      </c>
      <c r="I24" s="57">
        <f>H72</f>
        <v>50</v>
      </c>
    </row>
    <row r="25" spans="2:9">
      <c r="B25" s="59" t="s">
        <v>153</v>
      </c>
      <c r="C25" s="53" t="s">
        <v>154</v>
      </c>
      <c r="D25" s="57">
        <f t="shared" ref="D25:I25" si="6">C83+C84</f>
        <v>45122</v>
      </c>
      <c r="E25" s="57">
        <f t="shared" si="6"/>
        <v>45119</v>
      </c>
      <c r="F25" s="57">
        <f t="shared" si="6"/>
        <v>11629</v>
      </c>
      <c r="G25" s="57">
        <f t="shared" si="6"/>
        <v>12550</v>
      </c>
      <c r="H25" s="57">
        <f t="shared" si="6"/>
        <v>10301.43</v>
      </c>
      <c r="I25" s="57">
        <f t="shared" si="6"/>
        <v>10638.57</v>
      </c>
    </row>
    <row r="26" spans="2:9">
      <c r="B26" s="55" t="s">
        <v>155</v>
      </c>
      <c r="C26" s="53" t="s">
        <v>156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</row>
    <row r="27" spans="2:9">
      <c r="B27" s="52" t="s">
        <v>157</v>
      </c>
      <c r="C27" s="53" t="s">
        <v>158</v>
      </c>
      <c r="D27" s="57">
        <f t="shared" ref="D27:I27" si="7">C73</f>
        <v>17500</v>
      </c>
      <c r="E27" s="57">
        <f t="shared" si="7"/>
        <v>17500</v>
      </c>
      <c r="F27" s="57">
        <f t="shared" si="7"/>
        <v>5900</v>
      </c>
      <c r="G27" s="57">
        <f t="shared" si="7"/>
        <v>5720</v>
      </c>
      <c r="H27" s="57">
        <f t="shared" si="7"/>
        <v>5013</v>
      </c>
      <c r="I27" s="57">
        <f t="shared" si="7"/>
        <v>867</v>
      </c>
    </row>
    <row r="28" spans="2:9">
      <c r="B28" s="52" t="s">
        <v>159</v>
      </c>
      <c r="C28" s="53" t="s">
        <v>160</v>
      </c>
      <c r="D28" s="60">
        <f t="shared" ref="D28:I28" si="8">SUM(D29:D32)</f>
        <v>69462</v>
      </c>
      <c r="E28" s="60">
        <f t="shared" si="8"/>
        <v>71212</v>
      </c>
      <c r="F28" s="60">
        <f t="shared" si="8"/>
        <v>19647</v>
      </c>
      <c r="G28" s="60">
        <f t="shared" si="8"/>
        <v>21084</v>
      </c>
      <c r="H28" s="60">
        <f t="shared" si="8"/>
        <v>15637</v>
      </c>
      <c r="I28" s="60">
        <f t="shared" si="8"/>
        <v>14844</v>
      </c>
    </row>
    <row r="29" spans="2:9">
      <c r="B29" s="56" t="s">
        <v>28</v>
      </c>
      <c r="C29" s="53" t="s">
        <v>161</v>
      </c>
      <c r="D29" s="74">
        <f t="shared" ref="D29:I29" si="9">C85</f>
        <v>58192</v>
      </c>
      <c r="E29" s="74">
        <f t="shared" si="9"/>
        <v>59942</v>
      </c>
      <c r="F29" s="74">
        <f t="shared" si="9"/>
        <v>16798</v>
      </c>
      <c r="G29" s="74">
        <f t="shared" si="9"/>
        <v>16504</v>
      </c>
      <c r="H29" s="74">
        <f t="shared" si="9"/>
        <v>14414</v>
      </c>
      <c r="I29" s="74">
        <f t="shared" si="9"/>
        <v>12226</v>
      </c>
    </row>
    <row r="30" spans="2:9">
      <c r="B30" s="58" t="s">
        <v>162</v>
      </c>
      <c r="C30" s="53" t="s">
        <v>163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</row>
    <row r="31" spans="2:9">
      <c r="B31" s="62" t="s">
        <v>164</v>
      </c>
      <c r="C31" s="53" t="s">
        <v>165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</row>
    <row r="32" spans="2:9" ht="24">
      <c r="B32" s="58" t="s">
        <v>166</v>
      </c>
      <c r="C32" s="53" t="s">
        <v>167</v>
      </c>
      <c r="D32" s="57">
        <f t="shared" ref="D32:I33" si="10">C74</f>
        <v>11270</v>
      </c>
      <c r="E32" s="57">
        <f t="shared" si="10"/>
        <v>11270</v>
      </c>
      <c r="F32" s="57">
        <f t="shared" si="10"/>
        <v>2849</v>
      </c>
      <c r="G32" s="57">
        <f t="shared" si="10"/>
        <v>4580</v>
      </c>
      <c r="H32" s="57">
        <f t="shared" si="10"/>
        <v>1223</v>
      </c>
      <c r="I32" s="57">
        <f t="shared" si="10"/>
        <v>2618</v>
      </c>
    </row>
    <row r="33" spans="2:9">
      <c r="B33" s="63" t="s">
        <v>168</v>
      </c>
      <c r="C33" s="53" t="s">
        <v>169</v>
      </c>
      <c r="D33" s="57">
        <f t="shared" si="10"/>
        <v>250</v>
      </c>
      <c r="E33" s="57">
        <f t="shared" si="10"/>
        <v>250</v>
      </c>
      <c r="F33" s="57">
        <f t="shared" si="10"/>
        <v>90</v>
      </c>
      <c r="G33" s="57">
        <f t="shared" si="10"/>
        <v>100</v>
      </c>
      <c r="H33" s="57">
        <f t="shared" si="10"/>
        <v>26</v>
      </c>
      <c r="I33" s="57">
        <f t="shared" si="10"/>
        <v>34</v>
      </c>
    </row>
    <row r="34" spans="2:9">
      <c r="B34" s="75" t="s">
        <v>170</v>
      </c>
      <c r="C34" s="76" t="s">
        <v>171</v>
      </c>
      <c r="D34" s="78">
        <f t="shared" ref="D34:I34" si="11">C76+C77+C78+C79+C80+C81+C235+C282+C320</f>
        <v>18493.349999999999</v>
      </c>
      <c r="E34" s="78">
        <f t="shared" si="11"/>
        <v>17058.939999999999</v>
      </c>
      <c r="F34" s="78">
        <f t="shared" si="11"/>
        <v>6418.14</v>
      </c>
      <c r="G34" s="78">
        <f t="shared" si="11"/>
        <v>4948.16</v>
      </c>
      <c r="H34" s="78">
        <f t="shared" si="11"/>
        <v>2463.88</v>
      </c>
      <c r="I34" s="78">
        <f t="shared" si="11"/>
        <v>3228.76</v>
      </c>
    </row>
    <row r="35" spans="2:9">
      <c r="B35" s="75" t="s">
        <v>172</v>
      </c>
      <c r="C35" s="76" t="s">
        <v>173</v>
      </c>
      <c r="D35" s="77">
        <f t="shared" ref="D35:I35" si="12">C82+C293</f>
        <v>173</v>
      </c>
      <c r="E35" s="77">
        <f t="shared" si="12"/>
        <v>1017.57</v>
      </c>
      <c r="F35" s="77">
        <f t="shared" si="12"/>
        <v>17.66</v>
      </c>
      <c r="G35" s="77">
        <f t="shared" si="12"/>
        <v>90.9</v>
      </c>
      <c r="H35" s="77">
        <f t="shared" si="12"/>
        <v>200.5</v>
      </c>
      <c r="I35" s="77">
        <f t="shared" si="12"/>
        <v>708.51</v>
      </c>
    </row>
    <row r="36" spans="2:9">
      <c r="B36" s="75" t="s">
        <v>43</v>
      </c>
      <c r="C36" s="76" t="s">
        <v>174</v>
      </c>
      <c r="D36" s="77">
        <v>0</v>
      </c>
      <c r="E36" s="77">
        <v>0</v>
      </c>
      <c r="F36" s="77">
        <v>0</v>
      </c>
      <c r="G36" s="77">
        <v>0</v>
      </c>
      <c r="H36" s="77">
        <v>0</v>
      </c>
      <c r="I36" s="77">
        <v>0</v>
      </c>
    </row>
    <row r="37" spans="2:9">
      <c r="B37" s="79" t="s">
        <v>175</v>
      </c>
      <c r="C37" s="76" t="s">
        <v>176</v>
      </c>
      <c r="D37" s="77">
        <f>SUM(D38:D39)</f>
        <v>17198</v>
      </c>
      <c r="E37" s="77">
        <f>SUM(E38:E40)</f>
        <v>16586.55</v>
      </c>
      <c r="F37" s="77">
        <f>SUM(F38:F39)</f>
        <v>2631.4</v>
      </c>
      <c r="G37" s="77">
        <f>SUM(G38:G40)</f>
        <v>7446.1</v>
      </c>
      <c r="H37" s="77">
        <f>SUM(H38:H40)</f>
        <v>2414.71</v>
      </c>
      <c r="I37" s="77">
        <f>SUM(I38:I40)</f>
        <v>4094.34</v>
      </c>
    </row>
    <row r="38" spans="2:9">
      <c r="B38" s="56" t="s">
        <v>177</v>
      </c>
      <c r="C38" s="53" t="s">
        <v>178</v>
      </c>
      <c r="D38" s="54">
        <f t="shared" ref="D38:I38" si="13">C88</f>
        <v>15244</v>
      </c>
      <c r="E38" s="54">
        <f t="shared" si="13"/>
        <v>14306.55</v>
      </c>
      <c r="F38" s="54">
        <f t="shared" si="13"/>
        <v>2631.4</v>
      </c>
      <c r="G38" s="54">
        <f t="shared" si="13"/>
        <v>6466.1</v>
      </c>
      <c r="H38" s="54">
        <f t="shared" si="13"/>
        <v>1514.71</v>
      </c>
      <c r="I38" s="54">
        <f t="shared" si="13"/>
        <v>3694.34</v>
      </c>
    </row>
    <row r="39" spans="2:9">
      <c r="B39" s="104" t="s">
        <v>256</v>
      </c>
      <c r="C39" s="53" t="s">
        <v>180</v>
      </c>
      <c r="D39" s="54">
        <f t="shared" ref="D39:I39" si="14">C97</f>
        <v>1954</v>
      </c>
      <c r="E39" s="54">
        <f t="shared" si="14"/>
        <v>2252.8000000000002</v>
      </c>
      <c r="F39" s="54">
        <f t="shared" si="14"/>
        <v>0</v>
      </c>
      <c r="G39" s="54">
        <f t="shared" si="14"/>
        <v>980</v>
      </c>
      <c r="H39" s="54">
        <f t="shared" si="14"/>
        <v>872.8</v>
      </c>
      <c r="I39" s="54">
        <f t="shared" si="14"/>
        <v>400</v>
      </c>
    </row>
    <row r="40" spans="2:9">
      <c r="B40" s="104" t="s">
        <v>257</v>
      </c>
      <c r="C40" s="53"/>
      <c r="D40" s="54">
        <f t="shared" ref="D40:I40" si="15">C244</f>
        <v>0</v>
      </c>
      <c r="E40" s="54">
        <f t="shared" si="15"/>
        <v>27.2</v>
      </c>
      <c r="F40" s="54">
        <f t="shared" si="15"/>
        <v>0</v>
      </c>
      <c r="G40" s="54">
        <f t="shared" si="15"/>
        <v>0</v>
      </c>
      <c r="H40" s="54">
        <f t="shared" si="15"/>
        <v>27.2</v>
      </c>
      <c r="I40" s="54">
        <f t="shared" si="15"/>
        <v>0</v>
      </c>
    </row>
    <row r="41" spans="2:9">
      <c r="B41" s="85" t="s">
        <v>218</v>
      </c>
      <c r="C41" s="86" t="s">
        <v>181</v>
      </c>
      <c r="D41" s="88">
        <f t="shared" ref="D41:I41" si="16">SUM(D42+D53+D55+D59+D58+D54)</f>
        <v>168616.35</v>
      </c>
      <c r="E41" s="88">
        <f t="shared" si="16"/>
        <v>169362.06</v>
      </c>
      <c r="F41" s="88">
        <f t="shared" si="16"/>
        <v>46463.200000000004</v>
      </c>
      <c r="G41" s="88">
        <f t="shared" si="16"/>
        <v>52036.159999999996</v>
      </c>
      <c r="H41" s="88">
        <f t="shared" si="16"/>
        <v>36230.37000000001</v>
      </c>
      <c r="I41" s="88">
        <f t="shared" si="16"/>
        <v>34632.33</v>
      </c>
    </row>
    <row r="42" spans="2:9">
      <c r="B42" s="81" t="s">
        <v>216</v>
      </c>
      <c r="C42" s="82" t="s">
        <v>182</v>
      </c>
      <c r="D42" s="77">
        <f t="shared" ref="D42:I42" si="17">SUM(D43:D52)</f>
        <v>158866.43</v>
      </c>
      <c r="E42" s="77">
        <f t="shared" si="17"/>
        <v>152156.96</v>
      </c>
      <c r="F42" s="77">
        <f t="shared" si="17"/>
        <v>43800.380000000005</v>
      </c>
      <c r="G42" s="77">
        <f t="shared" si="17"/>
        <v>48260.06</v>
      </c>
      <c r="H42" s="77">
        <f t="shared" si="17"/>
        <v>34772.120000000003</v>
      </c>
      <c r="I42" s="77">
        <f t="shared" si="17"/>
        <v>25324.399999999998</v>
      </c>
    </row>
    <row r="43" spans="2:9">
      <c r="B43" s="66" t="s">
        <v>183</v>
      </c>
      <c r="C43" s="65" t="s">
        <v>184</v>
      </c>
      <c r="D43" s="54">
        <f t="shared" ref="D43:I43" si="18">C213+C270+C307</f>
        <v>80572.539999999994</v>
      </c>
      <c r="E43" s="54">
        <f t="shared" si="18"/>
        <v>78220.049999999988</v>
      </c>
      <c r="F43" s="54">
        <f t="shared" si="18"/>
        <v>22728.54</v>
      </c>
      <c r="G43" s="54">
        <f t="shared" si="18"/>
        <v>22995.01</v>
      </c>
      <c r="H43" s="54">
        <f t="shared" si="18"/>
        <v>19296.190000000002</v>
      </c>
      <c r="I43" s="54">
        <f t="shared" si="18"/>
        <v>13200.309999999998</v>
      </c>
    </row>
    <row r="44" spans="2:9">
      <c r="B44" s="66" t="s">
        <v>185</v>
      </c>
      <c r="C44" s="65" t="s">
        <v>186</v>
      </c>
      <c r="D44" s="54">
        <f t="shared" ref="D44:I44" si="19">C214+C271+C308+C339</f>
        <v>39812.86</v>
      </c>
      <c r="E44" s="54">
        <f t="shared" si="19"/>
        <v>34187.68</v>
      </c>
      <c r="F44" s="54">
        <f t="shared" si="19"/>
        <v>10448.26</v>
      </c>
      <c r="G44" s="54">
        <f t="shared" si="19"/>
        <v>10521.5</v>
      </c>
      <c r="H44" s="54">
        <f t="shared" si="19"/>
        <v>7372.96</v>
      </c>
      <c r="I44" s="54">
        <f t="shared" si="19"/>
        <v>5844.9599999999991</v>
      </c>
    </row>
    <row r="45" spans="2:9">
      <c r="B45" s="62" t="s">
        <v>68</v>
      </c>
      <c r="C45" s="65" t="s">
        <v>187</v>
      </c>
      <c r="D45" s="54">
        <f t="shared" ref="D45:I47" si="20">C215</f>
        <v>3210</v>
      </c>
      <c r="E45" s="54">
        <f t="shared" si="20"/>
        <v>2250</v>
      </c>
      <c r="F45" s="54">
        <f t="shared" si="20"/>
        <v>1170</v>
      </c>
      <c r="G45" s="54">
        <f t="shared" si="20"/>
        <v>1200</v>
      </c>
      <c r="H45" s="54">
        <f t="shared" si="20"/>
        <v>830</v>
      </c>
      <c r="I45" s="54">
        <f t="shared" si="20"/>
        <v>-950</v>
      </c>
    </row>
    <row r="46" spans="2:9">
      <c r="B46" s="66" t="s">
        <v>188</v>
      </c>
      <c r="C46" s="65" t="s">
        <v>189</v>
      </c>
      <c r="D46" s="54">
        <f t="shared" si="20"/>
        <v>28426</v>
      </c>
      <c r="E46" s="54">
        <f t="shared" si="20"/>
        <v>29715</v>
      </c>
      <c r="F46" s="54">
        <f t="shared" si="20"/>
        <v>8450</v>
      </c>
      <c r="G46" s="54">
        <f t="shared" si="20"/>
        <v>10850</v>
      </c>
      <c r="H46" s="54">
        <f t="shared" si="20"/>
        <v>5263</v>
      </c>
      <c r="I46" s="54">
        <f t="shared" si="20"/>
        <v>5152</v>
      </c>
    </row>
    <row r="47" spans="2:9">
      <c r="B47" s="62" t="s">
        <v>190</v>
      </c>
      <c r="C47" s="65" t="s">
        <v>191</v>
      </c>
      <c r="D47" s="54">
        <f t="shared" si="20"/>
        <v>100</v>
      </c>
      <c r="E47" s="54">
        <f t="shared" si="20"/>
        <v>71.48</v>
      </c>
      <c r="F47" s="54">
        <f t="shared" si="20"/>
        <v>0</v>
      </c>
      <c r="G47" s="54">
        <f t="shared" si="20"/>
        <v>0</v>
      </c>
      <c r="H47" s="54">
        <f t="shared" si="20"/>
        <v>0</v>
      </c>
      <c r="I47" s="54">
        <f t="shared" si="20"/>
        <v>71.48</v>
      </c>
    </row>
    <row r="48" spans="2:9">
      <c r="B48" s="66" t="s">
        <v>192</v>
      </c>
      <c r="C48" s="65" t="s">
        <v>193</v>
      </c>
      <c r="D48" s="54">
        <f t="shared" ref="D48:I48" si="21">C218-C243</f>
        <v>20</v>
      </c>
      <c r="E48" s="54">
        <f t="shared" si="21"/>
        <v>22</v>
      </c>
      <c r="F48" s="54">
        <f t="shared" si="21"/>
        <v>6.5</v>
      </c>
      <c r="G48" s="54">
        <f t="shared" si="21"/>
        <v>6</v>
      </c>
      <c r="H48" s="54">
        <f t="shared" si="21"/>
        <v>5.5</v>
      </c>
      <c r="I48" s="54">
        <f t="shared" si="21"/>
        <v>4</v>
      </c>
    </row>
    <row r="49" spans="2:10">
      <c r="B49" s="10" t="s">
        <v>243</v>
      </c>
      <c r="C49" s="65"/>
      <c r="D49" s="54">
        <f t="shared" ref="D49:I49" si="22">C220+C341</f>
        <v>3300.03</v>
      </c>
      <c r="E49" s="54">
        <f t="shared" si="22"/>
        <v>4005.03</v>
      </c>
      <c r="F49" s="54">
        <f t="shared" si="22"/>
        <v>223.03</v>
      </c>
      <c r="G49" s="54">
        <f t="shared" si="22"/>
        <v>1540</v>
      </c>
      <c r="H49" s="54">
        <f t="shared" si="22"/>
        <v>1091.75</v>
      </c>
      <c r="I49" s="54">
        <f t="shared" si="22"/>
        <v>1150.25</v>
      </c>
    </row>
    <row r="50" spans="2:10">
      <c r="B50" s="56" t="s">
        <v>2</v>
      </c>
      <c r="C50" s="65" t="s">
        <v>194</v>
      </c>
      <c r="D50" s="54">
        <v>0</v>
      </c>
      <c r="E50" s="54">
        <f>D219</f>
        <v>39</v>
      </c>
      <c r="F50" s="54">
        <f>E219</f>
        <v>0</v>
      </c>
      <c r="G50" s="54">
        <f>F219</f>
        <v>0</v>
      </c>
      <c r="H50" s="54">
        <f>G219</f>
        <v>35.5</v>
      </c>
      <c r="I50" s="54">
        <f>H219</f>
        <v>3.5</v>
      </c>
    </row>
    <row r="51" spans="2:10">
      <c r="B51" s="62" t="s">
        <v>1</v>
      </c>
      <c r="C51" s="65" t="s">
        <v>195</v>
      </c>
      <c r="D51" s="54">
        <f t="shared" ref="D51:I51" si="23">C221+C309</f>
        <v>3244</v>
      </c>
      <c r="E51" s="54">
        <f t="shared" si="23"/>
        <v>3467.09</v>
      </c>
      <c r="F51" s="54">
        <f t="shared" si="23"/>
        <v>749.15</v>
      </c>
      <c r="G51" s="54">
        <f t="shared" si="23"/>
        <v>1065.6500000000001</v>
      </c>
      <c r="H51" s="54">
        <f t="shared" si="23"/>
        <v>870.72</v>
      </c>
      <c r="I51" s="54">
        <f t="shared" si="23"/>
        <v>781.56999999999994</v>
      </c>
      <c r="J51" s="23"/>
    </row>
    <row r="52" spans="2:10">
      <c r="B52" s="62" t="s">
        <v>0</v>
      </c>
      <c r="C52" s="65" t="s">
        <v>196</v>
      </c>
      <c r="D52" s="54">
        <f t="shared" ref="D52:I52" si="24">C222</f>
        <v>181</v>
      </c>
      <c r="E52" s="54">
        <f t="shared" si="24"/>
        <v>179.63</v>
      </c>
      <c r="F52" s="54">
        <f t="shared" si="24"/>
        <v>24.9</v>
      </c>
      <c r="G52" s="54">
        <f t="shared" si="24"/>
        <v>81.900000000000006</v>
      </c>
      <c r="H52" s="54">
        <f t="shared" si="24"/>
        <v>6.5</v>
      </c>
      <c r="I52" s="54">
        <f t="shared" si="24"/>
        <v>66.33</v>
      </c>
    </row>
    <row r="53" spans="2:10">
      <c r="B53" s="81" t="s">
        <v>197</v>
      </c>
      <c r="C53" s="82" t="s">
        <v>198</v>
      </c>
      <c r="D53" s="77">
        <f>C224+C272+C340</f>
        <v>5497.07</v>
      </c>
      <c r="E53" s="77">
        <f>D224+D272+D340+D310</f>
        <v>13313.36</v>
      </c>
      <c r="F53" s="77">
        <f>E224+E272+E340+E310</f>
        <v>1572.07</v>
      </c>
      <c r="G53" s="77">
        <f>F224+F272+F340+F310</f>
        <v>2730</v>
      </c>
      <c r="H53" s="77">
        <f>G224+G272+G340+G310</f>
        <v>1870.8400000000001</v>
      </c>
      <c r="I53" s="77">
        <f>H224+H272+H340+H310</f>
        <v>7140.45</v>
      </c>
    </row>
    <row r="54" spans="2:10">
      <c r="B54" s="81" t="s">
        <v>230</v>
      </c>
      <c r="C54" s="82"/>
      <c r="D54" s="77">
        <f t="shared" ref="D54:I54" si="25">C225</f>
        <v>100</v>
      </c>
      <c r="E54" s="77">
        <f t="shared" si="25"/>
        <v>2410</v>
      </c>
      <c r="F54" s="77">
        <f t="shared" si="25"/>
        <v>100</v>
      </c>
      <c r="G54" s="77">
        <f t="shared" si="25"/>
        <v>0</v>
      </c>
      <c r="H54" s="77">
        <f t="shared" si="25"/>
        <v>10</v>
      </c>
      <c r="I54" s="77">
        <f t="shared" si="25"/>
        <v>2300</v>
      </c>
    </row>
    <row r="55" spans="2:10">
      <c r="B55" s="81" t="s">
        <v>199</v>
      </c>
      <c r="C55" s="82" t="s">
        <v>200</v>
      </c>
      <c r="D55" s="77">
        <f t="shared" ref="D55:I55" si="26">SUM(D56:D57)</f>
        <v>4538.91</v>
      </c>
      <c r="E55" s="77">
        <f t="shared" si="26"/>
        <v>2633.91</v>
      </c>
      <c r="F55" s="77">
        <f t="shared" si="26"/>
        <v>1363.31</v>
      </c>
      <c r="G55" s="77">
        <f t="shared" si="26"/>
        <v>1050.5999999999999</v>
      </c>
      <c r="H55" s="77">
        <f t="shared" si="26"/>
        <v>238</v>
      </c>
      <c r="I55" s="77">
        <f t="shared" si="26"/>
        <v>-18</v>
      </c>
    </row>
    <row r="56" spans="2:10">
      <c r="B56" s="56" t="s">
        <v>201</v>
      </c>
      <c r="C56" s="65" t="s">
        <v>202</v>
      </c>
      <c r="D56" s="54"/>
      <c r="E56" s="54"/>
      <c r="F56" s="54"/>
      <c r="G56" s="54"/>
      <c r="H56" s="54"/>
      <c r="I56" s="54"/>
    </row>
    <row r="57" spans="2:10">
      <c r="B57" s="67" t="s">
        <v>203</v>
      </c>
      <c r="C57" s="65" t="s">
        <v>204</v>
      </c>
      <c r="D57" s="54">
        <f t="shared" ref="D57:I57" si="27">C223+C342</f>
        <v>4538.91</v>
      </c>
      <c r="E57" s="54">
        <f t="shared" si="27"/>
        <v>2633.91</v>
      </c>
      <c r="F57" s="54">
        <f t="shared" si="27"/>
        <v>1363.31</v>
      </c>
      <c r="G57" s="54">
        <f t="shared" si="27"/>
        <v>1050.5999999999999</v>
      </c>
      <c r="H57" s="54">
        <f t="shared" si="27"/>
        <v>238</v>
      </c>
      <c r="I57" s="54">
        <f t="shared" si="27"/>
        <v>-18</v>
      </c>
    </row>
    <row r="58" spans="2:10">
      <c r="B58" s="83" t="s">
        <v>215</v>
      </c>
      <c r="C58" s="84">
        <v>38</v>
      </c>
      <c r="D58" s="77">
        <f t="shared" ref="D58:I58" si="28">C226+C273</f>
        <v>-386.06</v>
      </c>
      <c r="E58" s="77">
        <f t="shared" si="28"/>
        <v>-1152.17</v>
      </c>
      <c r="F58" s="77">
        <f t="shared" si="28"/>
        <v>-372.56</v>
      </c>
      <c r="G58" s="77">
        <f t="shared" si="28"/>
        <v>-4.5</v>
      </c>
      <c r="H58" s="77">
        <f t="shared" si="28"/>
        <v>-660.59</v>
      </c>
      <c r="I58" s="77">
        <f t="shared" si="28"/>
        <v>-114.52</v>
      </c>
    </row>
    <row r="59" spans="2:10">
      <c r="B59" s="83" t="s">
        <v>205</v>
      </c>
      <c r="C59" s="84">
        <v>39</v>
      </c>
      <c r="D59" s="54"/>
      <c r="E59" s="54"/>
      <c r="F59" s="54"/>
      <c r="G59" s="54"/>
      <c r="H59" s="54"/>
      <c r="I59" s="54"/>
    </row>
    <row r="60" spans="2:10">
      <c r="B60" s="55" t="s">
        <v>206</v>
      </c>
      <c r="C60" s="80">
        <v>40</v>
      </c>
      <c r="D60" s="54">
        <f t="shared" ref="D60:I60" si="29">SUM(D18-D41)</f>
        <v>0</v>
      </c>
      <c r="E60" s="54">
        <f t="shared" si="29"/>
        <v>0</v>
      </c>
      <c r="F60" s="54">
        <f t="shared" si="29"/>
        <v>0</v>
      </c>
      <c r="G60" s="54">
        <f t="shared" si="29"/>
        <v>7.2759576141834259E-12</v>
      </c>
      <c r="H60" s="54">
        <f t="shared" si="29"/>
        <v>-1.4551915228366852E-11</v>
      </c>
      <c r="I60" s="54">
        <f t="shared" si="29"/>
        <v>0</v>
      </c>
    </row>
    <row r="61" spans="2:10">
      <c r="B61" s="64" t="s">
        <v>207</v>
      </c>
      <c r="C61" s="64"/>
      <c r="D61" s="73"/>
      <c r="E61" s="73"/>
      <c r="F61" s="73"/>
      <c r="G61" s="73"/>
      <c r="H61" s="73"/>
      <c r="I61" s="73"/>
    </row>
    <row r="63" spans="2:10">
      <c r="B63" s="20" t="s">
        <v>232</v>
      </c>
    </row>
    <row r="64" spans="2:10">
      <c r="G64" t="s">
        <v>69</v>
      </c>
    </row>
    <row r="65" spans="1:8">
      <c r="A65" s="8" t="s">
        <v>33</v>
      </c>
      <c r="B65" s="35" t="s">
        <v>32</v>
      </c>
      <c r="C65" s="31" t="s">
        <v>66</v>
      </c>
      <c r="D65" s="31" t="s">
        <v>66</v>
      </c>
      <c r="E65" s="31" t="s">
        <v>66</v>
      </c>
      <c r="F65" s="31" t="s">
        <v>66</v>
      </c>
      <c r="G65" s="31" t="s">
        <v>66</v>
      </c>
      <c r="H65" s="42" t="s">
        <v>66</v>
      </c>
    </row>
    <row r="66" spans="1:8">
      <c r="A66" s="30" t="s">
        <v>31</v>
      </c>
      <c r="B66" s="36"/>
      <c r="C66" s="32" t="s">
        <v>70</v>
      </c>
      <c r="D66" s="32" t="s">
        <v>245</v>
      </c>
      <c r="E66" s="32" t="s">
        <v>75</v>
      </c>
      <c r="F66" s="32" t="s">
        <v>75</v>
      </c>
      <c r="G66" s="32" t="s">
        <v>75</v>
      </c>
      <c r="H66" s="43" t="s">
        <v>75</v>
      </c>
    </row>
    <row r="67" spans="1:8">
      <c r="A67" s="30"/>
      <c r="B67" s="36"/>
      <c r="C67" s="101" t="s">
        <v>250</v>
      </c>
      <c r="D67" s="32"/>
      <c r="E67" s="32" t="s">
        <v>26</v>
      </c>
      <c r="F67" s="32" t="s">
        <v>10</v>
      </c>
      <c r="G67" s="32" t="s">
        <v>8</v>
      </c>
      <c r="H67" s="43" t="s">
        <v>65</v>
      </c>
    </row>
    <row r="68" spans="1:8">
      <c r="A68" s="38"/>
      <c r="B68" s="37"/>
      <c r="C68" s="33" t="s">
        <v>222</v>
      </c>
      <c r="D68" s="33" t="s">
        <v>222</v>
      </c>
      <c r="E68" s="33" t="s">
        <v>222</v>
      </c>
      <c r="F68" s="33" t="s">
        <v>222</v>
      </c>
      <c r="G68" s="33" t="s">
        <v>222</v>
      </c>
      <c r="H68" s="44" t="s">
        <v>222</v>
      </c>
    </row>
    <row r="69" spans="1:8">
      <c r="A69" s="6" t="s">
        <v>30</v>
      </c>
      <c r="B69" s="6" t="s">
        <v>29</v>
      </c>
      <c r="C69" s="6">
        <v>1</v>
      </c>
      <c r="D69" s="6">
        <v>2</v>
      </c>
      <c r="E69" s="6">
        <v>2</v>
      </c>
      <c r="F69" s="6">
        <v>3</v>
      </c>
      <c r="G69" s="27">
        <v>4</v>
      </c>
      <c r="H69" s="34" t="s">
        <v>77</v>
      </c>
    </row>
    <row r="70" spans="1:8">
      <c r="A70" s="4">
        <v>1</v>
      </c>
      <c r="B70" s="15" t="s">
        <v>46</v>
      </c>
      <c r="C70" s="12">
        <f t="shared" ref="C70:H70" si="30">C71+C72+C73+C74+C75+C76+C77+C78+C79+C80+C81+C82+C83+C84</f>
        <v>83460</v>
      </c>
      <c r="D70" s="12">
        <f t="shared" si="30"/>
        <v>84079.03</v>
      </c>
      <c r="E70" s="12">
        <f t="shared" si="30"/>
        <v>22803.66</v>
      </c>
      <c r="F70" s="12">
        <f t="shared" si="30"/>
        <v>25996.9</v>
      </c>
      <c r="G70" s="12">
        <f t="shared" si="30"/>
        <v>18347.78</v>
      </c>
      <c r="H70" s="12">
        <f t="shared" si="30"/>
        <v>16930.690000000002</v>
      </c>
    </row>
    <row r="71" spans="1:8">
      <c r="A71" s="3"/>
      <c r="B71" s="9" t="s">
        <v>47</v>
      </c>
      <c r="C71" s="11">
        <v>418</v>
      </c>
      <c r="D71" s="11">
        <v>418</v>
      </c>
      <c r="E71" s="11">
        <v>130</v>
      </c>
      <c r="F71" s="11">
        <v>97</v>
      </c>
      <c r="G71" s="11">
        <v>23.85</v>
      </c>
      <c r="H71" s="28">
        <v>167.15</v>
      </c>
    </row>
    <row r="72" spans="1:8">
      <c r="A72" s="3"/>
      <c r="B72" s="9" t="s">
        <v>71</v>
      </c>
      <c r="C72" s="11">
        <v>0</v>
      </c>
      <c r="D72" s="11">
        <v>200</v>
      </c>
      <c r="E72" s="11">
        <v>0</v>
      </c>
      <c r="F72" s="11">
        <v>0</v>
      </c>
      <c r="G72" s="11">
        <v>150</v>
      </c>
      <c r="H72" s="28">
        <v>50</v>
      </c>
    </row>
    <row r="73" spans="1:8">
      <c r="A73" s="3"/>
      <c r="B73" s="9" t="s">
        <v>48</v>
      </c>
      <c r="C73" s="11">
        <v>17500</v>
      </c>
      <c r="D73" s="11">
        <v>17500</v>
      </c>
      <c r="E73" s="11">
        <v>5900</v>
      </c>
      <c r="F73" s="11">
        <v>5720</v>
      </c>
      <c r="G73" s="11">
        <v>5013</v>
      </c>
      <c r="H73" s="28">
        <v>867</v>
      </c>
    </row>
    <row r="74" spans="1:8">
      <c r="A74" s="3"/>
      <c r="B74" s="9" t="s">
        <v>49</v>
      </c>
      <c r="C74" s="11">
        <v>11270</v>
      </c>
      <c r="D74" s="11">
        <v>11270</v>
      </c>
      <c r="E74" s="11">
        <v>2849</v>
      </c>
      <c r="F74" s="11">
        <v>4580</v>
      </c>
      <c r="G74" s="11">
        <v>1223</v>
      </c>
      <c r="H74" s="28">
        <v>2618</v>
      </c>
    </row>
    <row r="75" spans="1:8">
      <c r="A75" s="3"/>
      <c r="B75" s="9" t="s">
        <v>50</v>
      </c>
      <c r="C75" s="11">
        <v>250</v>
      </c>
      <c r="D75" s="11">
        <v>250</v>
      </c>
      <c r="E75" s="11">
        <v>90</v>
      </c>
      <c r="F75" s="11">
        <v>100</v>
      </c>
      <c r="G75" s="11">
        <v>26</v>
      </c>
      <c r="H75" s="28">
        <v>34</v>
      </c>
    </row>
    <row r="76" spans="1:8">
      <c r="A76" s="3"/>
      <c r="B76" s="9" t="s">
        <v>51</v>
      </c>
      <c r="C76" s="11">
        <v>4900</v>
      </c>
      <c r="D76" s="11">
        <v>4477.46</v>
      </c>
      <c r="E76" s="11">
        <v>1210</v>
      </c>
      <c r="F76" s="11">
        <v>1450</v>
      </c>
      <c r="G76" s="11">
        <v>1020</v>
      </c>
      <c r="H76" s="28">
        <v>797.46</v>
      </c>
    </row>
    <row r="77" spans="1:8">
      <c r="A77" s="3"/>
      <c r="B77" s="9" t="s">
        <v>52</v>
      </c>
      <c r="C77" s="11">
        <v>330</v>
      </c>
      <c r="D77" s="11">
        <v>330</v>
      </c>
      <c r="E77" s="11">
        <v>80</v>
      </c>
      <c r="F77" s="11">
        <v>110</v>
      </c>
      <c r="G77" s="11">
        <v>70</v>
      </c>
      <c r="H77" s="28">
        <v>70</v>
      </c>
    </row>
    <row r="78" spans="1:8">
      <c r="A78" s="3"/>
      <c r="B78" s="9" t="s">
        <v>53</v>
      </c>
      <c r="C78" s="11">
        <v>750</v>
      </c>
      <c r="D78" s="11">
        <v>750</v>
      </c>
      <c r="E78" s="11">
        <v>200</v>
      </c>
      <c r="F78" s="11">
        <v>250</v>
      </c>
      <c r="G78" s="11">
        <v>130</v>
      </c>
      <c r="H78" s="28">
        <v>170</v>
      </c>
    </row>
    <row r="79" spans="1:8">
      <c r="A79" s="3"/>
      <c r="B79" s="9" t="s">
        <v>54</v>
      </c>
      <c r="C79" s="11">
        <v>2050</v>
      </c>
      <c r="D79" s="11">
        <v>2050</v>
      </c>
      <c r="E79" s="11">
        <v>550</v>
      </c>
      <c r="F79" s="11">
        <v>800</v>
      </c>
      <c r="G79" s="11">
        <v>40</v>
      </c>
      <c r="H79" s="28">
        <v>660</v>
      </c>
    </row>
    <row r="80" spans="1:8">
      <c r="A80" s="3"/>
      <c r="B80" s="9" t="s">
        <v>55</v>
      </c>
      <c r="C80" s="11">
        <v>700</v>
      </c>
      <c r="D80" s="11">
        <v>700</v>
      </c>
      <c r="E80" s="11">
        <v>150</v>
      </c>
      <c r="F80" s="11">
        <v>250</v>
      </c>
      <c r="G80" s="11">
        <v>150</v>
      </c>
      <c r="H80" s="28">
        <v>150</v>
      </c>
    </row>
    <row r="81" spans="1:8">
      <c r="A81" s="3"/>
      <c r="B81" s="9" t="s">
        <v>76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28">
        <v>0</v>
      </c>
    </row>
    <row r="82" spans="1:8">
      <c r="A82" s="3"/>
      <c r="B82" s="9" t="s">
        <v>63</v>
      </c>
      <c r="C82" s="11">
        <v>170</v>
      </c>
      <c r="D82" s="11">
        <v>1014.57</v>
      </c>
      <c r="E82" s="11">
        <v>15.66</v>
      </c>
      <c r="F82" s="11">
        <v>89.9</v>
      </c>
      <c r="G82" s="11">
        <v>200.5</v>
      </c>
      <c r="H82" s="28">
        <v>708.51</v>
      </c>
    </row>
    <row r="83" spans="1:8">
      <c r="A83" s="3"/>
      <c r="B83" s="9" t="s">
        <v>56</v>
      </c>
      <c r="C83" s="11">
        <v>45000</v>
      </c>
      <c r="D83" s="11">
        <v>45000</v>
      </c>
      <c r="E83" s="11">
        <v>11591</v>
      </c>
      <c r="F83" s="11">
        <v>12500</v>
      </c>
      <c r="G83" s="11">
        <v>10272.43</v>
      </c>
      <c r="H83" s="28">
        <v>10636.57</v>
      </c>
    </row>
    <row r="84" spans="1:8">
      <c r="A84" s="3"/>
      <c r="B84" s="9" t="s">
        <v>57</v>
      </c>
      <c r="C84" s="11">
        <v>122</v>
      </c>
      <c r="D84" s="11">
        <v>119</v>
      </c>
      <c r="E84" s="11">
        <v>38</v>
      </c>
      <c r="F84" s="11">
        <v>50</v>
      </c>
      <c r="G84" s="11">
        <v>29</v>
      </c>
      <c r="H84" s="28">
        <v>2</v>
      </c>
    </row>
    <row r="85" spans="1:8">
      <c r="A85" s="4">
        <v>2</v>
      </c>
      <c r="B85" s="15" t="s">
        <v>28</v>
      </c>
      <c r="C85" s="12">
        <f t="shared" ref="C85:H85" si="31">C86+C87</f>
        <v>58192</v>
      </c>
      <c r="D85" s="12">
        <f t="shared" si="31"/>
        <v>59942</v>
      </c>
      <c r="E85" s="12">
        <f t="shared" si="31"/>
        <v>16798</v>
      </c>
      <c r="F85" s="12">
        <f t="shared" si="31"/>
        <v>16504</v>
      </c>
      <c r="G85" s="12">
        <f t="shared" si="31"/>
        <v>14414</v>
      </c>
      <c r="H85" s="12">
        <f t="shared" si="31"/>
        <v>12226</v>
      </c>
    </row>
    <row r="86" spans="1:8">
      <c r="A86" s="3"/>
      <c r="B86" s="9" t="s">
        <v>58</v>
      </c>
      <c r="C86" s="11">
        <v>57933</v>
      </c>
      <c r="D86" s="11">
        <v>59189</v>
      </c>
      <c r="E86" s="11">
        <v>16749</v>
      </c>
      <c r="F86" s="11">
        <v>16434</v>
      </c>
      <c r="G86" s="11">
        <v>14347</v>
      </c>
      <c r="H86" s="28">
        <v>11659</v>
      </c>
    </row>
    <row r="87" spans="1:8">
      <c r="A87" s="3"/>
      <c r="B87" s="9" t="s">
        <v>59</v>
      </c>
      <c r="C87" s="11">
        <v>259</v>
      </c>
      <c r="D87" s="11">
        <v>753</v>
      </c>
      <c r="E87" s="11">
        <v>49</v>
      </c>
      <c r="F87" s="11">
        <v>70</v>
      </c>
      <c r="G87" s="11">
        <v>67</v>
      </c>
      <c r="H87" s="28">
        <v>567</v>
      </c>
    </row>
    <row r="88" spans="1:8">
      <c r="A88" s="4">
        <v>3</v>
      </c>
      <c r="B88" s="15" t="s">
        <v>27</v>
      </c>
      <c r="C88" s="12">
        <f>C92+C93+C94+C90+C95+C96+C91</f>
        <v>15244</v>
      </c>
      <c r="D88" s="12">
        <f>D92+D93+D94+D90+D95+D96+D91+D89</f>
        <v>14306.55</v>
      </c>
      <c r="E88" s="12">
        <f>E92+E93+E94+E90+E95+E96+E91+E89</f>
        <v>2631.4</v>
      </c>
      <c r="F88" s="12">
        <f>F92+F93+F94+F90+F95+F96+F91+F89</f>
        <v>6466.1</v>
      </c>
      <c r="G88" s="12">
        <f>G92+G93+G94+G90+G95+G96+G91+G89</f>
        <v>1514.71</v>
      </c>
      <c r="H88" s="12">
        <f>H92+H93+H94+H90+H95+H96+H91+H89</f>
        <v>3694.34</v>
      </c>
    </row>
    <row r="89" spans="1:8">
      <c r="A89" s="4"/>
      <c r="B89" s="40" t="s">
        <v>263</v>
      </c>
      <c r="C89" s="41">
        <v>0</v>
      </c>
      <c r="D89" s="41">
        <v>2500</v>
      </c>
      <c r="E89" s="41">
        <v>0</v>
      </c>
      <c r="F89" s="41">
        <v>0</v>
      </c>
      <c r="G89" s="41">
        <v>0</v>
      </c>
      <c r="H89" s="41">
        <v>2500</v>
      </c>
    </row>
    <row r="90" spans="1:8">
      <c r="A90" s="4"/>
      <c r="B90" s="40" t="s">
        <v>223</v>
      </c>
      <c r="C90" s="41">
        <v>323</v>
      </c>
      <c r="D90" s="41">
        <v>0</v>
      </c>
      <c r="E90" s="41">
        <v>0</v>
      </c>
      <c r="F90" s="41">
        <v>87</v>
      </c>
      <c r="G90" s="41">
        <v>-87</v>
      </c>
      <c r="H90" s="28">
        <v>0</v>
      </c>
    </row>
    <row r="91" spans="1:8">
      <c r="A91" s="4"/>
      <c r="B91" s="91" t="s">
        <v>244</v>
      </c>
      <c r="C91" s="41">
        <v>363</v>
      </c>
      <c r="D91" s="41">
        <v>536</v>
      </c>
      <c r="E91" s="41">
        <v>0</v>
      </c>
      <c r="F91" s="41">
        <v>180</v>
      </c>
      <c r="G91" s="41">
        <v>273</v>
      </c>
      <c r="H91" s="28">
        <v>83</v>
      </c>
    </row>
    <row r="92" spans="1:8">
      <c r="A92" s="3"/>
      <c r="B92" s="9" t="s">
        <v>60</v>
      </c>
      <c r="C92" s="11">
        <v>11000</v>
      </c>
      <c r="D92" s="11">
        <v>7906</v>
      </c>
      <c r="E92" s="11">
        <v>1721</v>
      </c>
      <c r="F92" s="11">
        <v>5079</v>
      </c>
      <c r="G92" s="11">
        <v>530</v>
      </c>
      <c r="H92" s="28">
        <v>576</v>
      </c>
    </row>
    <row r="93" spans="1:8">
      <c r="A93" s="3"/>
      <c r="B93" s="9" t="s">
        <v>61</v>
      </c>
      <c r="C93" s="11">
        <v>330</v>
      </c>
      <c r="D93" s="11">
        <v>330</v>
      </c>
      <c r="E93" s="11">
        <v>44.2</v>
      </c>
      <c r="F93" s="11">
        <v>125.8</v>
      </c>
      <c r="G93" s="11">
        <v>100</v>
      </c>
      <c r="H93" s="28">
        <v>60</v>
      </c>
    </row>
    <row r="94" spans="1:8">
      <c r="A94" s="3"/>
      <c r="B94" s="9" t="s">
        <v>62</v>
      </c>
      <c r="C94" s="11">
        <v>150</v>
      </c>
      <c r="D94" s="11">
        <v>150</v>
      </c>
      <c r="E94" s="11">
        <v>18.8</v>
      </c>
      <c r="F94" s="11">
        <v>41.2</v>
      </c>
      <c r="G94" s="11">
        <v>50</v>
      </c>
      <c r="H94" s="28">
        <v>40</v>
      </c>
    </row>
    <row r="95" spans="1:8">
      <c r="A95" s="3"/>
      <c r="B95" s="9" t="s">
        <v>73</v>
      </c>
      <c r="C95" s="11">
        <v>320</v>
      </c>
      <c r="D95" s="11">
        <v>320</v>
      </c>
      <c r="E95" s="11">
        <v>120</v>
      </c>
      <c r="F95" s="11">
        <v>120</v>
      </c>
      <c r="G95" s="11">
        <v>0</v>
      </c>
      <c r="H95" s="28">
        <v>80</v>
      </c>
    </row>
    <row r="96" spans="1:8">
      <c r="A96" s="3"/>
      <c r="B96" s="9" t="s">
        <v>219</v>
      </c>
      <c r="C96" s="11">
        <v>2758</v>
      </c>
      <c r="D96" s="11">
        <v>2564.5500000000002</v>
      </c>
      <c r="E96" s="11">
        <v>727.4</v>
      </c>
      <c r="F96" s="11">
        <v>833.1</v>
      </c>
      <c r="G96" s="11">
        <v>648.71</v>
      </c>
      <c r="H96" s="28">
        <v>355.34</v>
      </c>
    </row>
    <row r="97" spans="1:8">
      <c r="A97" s="4">
        <v>4</v>
      </c>
      <c r="B97" s="15" t="s">
        <v>220</v>
      </c>
      <c r="C97" s="12">
        <v>1954</v>
      </c>
      <c r="D97" s="12">
        <v>2252.8000000000002</v>
      </c>
      <c r="E97" s="12">
        <v>0</v>
      </c>
      <c r="F97" s="12">
        <v>980</v>
      </c>
      <c r="G97" s="12">
        <v>872.8</v>
      </c>
      <c r="H97" s="17">
        <v>400</v>
      </c>
    </row>
    <row r="98" spans="1:8">
      <c r="A98" s="21" t="s">
        <v>26</v>
      </c>
      <c r="B98" s="21" t="s">
        <v>25</v>
      </c>
      <c r="C98" s="22">
        <f t="shared" ref="C98:H98" si="32">C70+C85+C88+C97</f>
        <v>158850</v>
      </c>
      <c r="D98" s="22">
        <f t="shared" si="32"/>
        <v>160580.37999999998</v>
      </c>
      <c r="E98" s="22">
        <f t="shared" si="32"/>
        <v>42233.060000000005</v>
      </c>
      <c r="F98" s="22">
        <f t="shared" si="32"/>
        <v>49947</v>
      </c>
      <c r="G98" s="22">
        <f t="shared" si="32"/>
        <v>35149.29</v>
      </c>
      <c r="H98" s="22">
        <f t="shared" si="32"/>
        <v>33251.03</v>
      </c>
    </row>
    <row r="99" spans="1:8">
      <c r="A99" s="4">
        <v>1</v>
      </c>
      <c r="B99" s="15" t="s">
        <v>24</v>
      </c>
      <c r="C99" s="12">
        <f>C100+C101+C103</f>
        <v>7355</v>
      </c>
      <c r="D99" s="12">
        <f>D100+D101+D103+D102</f>
        <v>6180.3700000000008</v>
      </c>
      <c r="E99" s="12">
        <f>E100+E101+E103+E102</f>
        <v>1591.5</v>
      </c>
      <c r="F99" s="12">
        <f>F100+F101+F103+F102</f>
        <v>2065.12</v>
      </c>
      <c r="G99" s="12">
        <f>G100+G101+G103+G102</f>
        <v>1782.9499999999998</v>
      </c>
      <c r="H99" s="12">
        <f>H100+H101+H103+H102</f>
        <v>740.8</v>
      </c>
    </row>
    <row r="100" spans="1:8">
      <c r="A100" s="3"/>
      <c r="B100" s="10" t="s">
        <v>34</v>
      </c>
      <c r="C100" s="11">
        <v>4800</v>
      </c>
      <c r="D100" s="11">
        <v>3868.84</v>
      </c>
      <c r="E100" s="11">
        <v>1178</v>
      </c>
      <c r="F100" s="11">
        <v>1369</v>
      </c>
      <c r="G100" s="11">
        <v>1008.78</v>
      </c>
      <c r="H100" s="28">
        <v>313.06</v>
      </c>
    </row>
    <row r="101" spans="1:8">
      <c r="A101" s="3"/>
      <c r="B101" s="10" t="s">
        <v>35</v>
      </c>
      <c r="C101" s="11">
        <v>2575</v>
      </c>
      <c r="D101" s="11">
        <v>2351.1</v>
      </c>
      <c r="E101" s="11">
        <v>420</v>
      </c>
      <c r="F101" s="11">
        <v>700.62</v>
      </c>
      <c r="G101" s="11">
        <v>743.17</v>
      </c>
      <c r="H101" s="28">
        <v>487.31</v>
      </c>
    </row>
    <row r="102" spans="1:8">
      <c r="A102" s="3"/>
      <c r="B102" s="10" t="s">
        <v>258</v>
      </c>
      <c r="C102" s="11">
        <v>0</v>
      </c>
      <c r="D102" s="11">
        <v>39</v>
      </c>
      <c r="E102" s="11">
        <v>0</v>
      </c>
      <c r="F102" s="11">
        <v>0</v>
      </c>
      <c r="G102" s="11">
        <v>35.5</v>
      </c>
      <c r="H102" s="28">
        <v>3.5</v>
      </c>
    </row>
    <row r="103" spans="1:8">
      <c r="A103" s="3"/>
      <c r="B103" s="10" t="s">
        <v>44</v>
      </c>
      <c r="C103" s="11">
        <v>-20</v>
      </c>
      <c r="D103" s="11">
        <v>-78.569999999999993</v>
      </c>
      <c r="E103" s="11">
        <v>-6.5</v>
      </c>
      <c r="F103" s="11">
        <v>-4.5</v>
      </c>
      <c r="G103" s="11">
        <v>-4.5</v>
      </c>
      <c r="H103" s="28">
        <v>-63.07</v>
      </c>
    </row>
    <row r="104" spans="1:8">
      <c r="A104" s="3"/>
      <c r="B104" s="49" t="s">
        <v>24</v>
      </c>
      <c r="C104" s="45">
        <v>7355</v>
      </c>
      <c r="D104" s="45">
        <v>6180.38</v>
      </c>
      <c r="E104" s="45">
        <v>1591.5</v>
      </c>
      <c r="F104" s="45">
        <v>2065.12</v>
      </c>
      <c r="G104" s="45">
        <v>1782.95</v>
      </c>
      <c r="H104" s="46">
        <v>740.8</v>
      </c>
    </row>
    <row r="105" spans="1:8">
      <c r="A105" s="4">
        <v>2</v>
      </c>
      <c r="B105" s="15" t="s">
        <v>23</v>
      </c>
      <c r="C105" s="12">
        <f t="shared" ref="C105:H105" si="33">C106+C107+C108</f>
        <v>724</v>
      </c>
      <c r="D105" s="12">
        <f t="shared" si="33"/>
        <v>795.48</v>
      </c>
      <c r="E105" s="12">
        <f t="shared" si="33"/>
        <v>112</v>
      </c>
      <c r="F105" s="12">
        <f t="shared" si="33"/>
        <v>250</v>
      </c>
      <c r="G105" s="12">
        <f t="shared" si="33"/>
        <v>260</v>
      </c>
      <c r="H105" s="12">
        <f t="shared" si="33"/>
        <v>173.48000000000002</v>
      </c>
    </row>
    <row r="106" spans="1:8">
      <c r="A106" s="3"/>
      <c r="B106" s="10" t="s">
        <v>38</v>
      </c>
      <c r="C106" s="19">
        <v>424</v>
      </c>
      <c r="D106" s="19">
        <v>524</v>
      </c>
      <c r="E106" s="19">
        <v>112</v>
      </c>
      <c r="F106" s="19">
        <v>150</v>
      </c>
      <c r="G106" s="19">
        <v>160</v>
      </c>
      <c r="H106" s="28">
        <v>102</v>
      </c>
    </row>
    <row r="107" spans="1:8">
      <c r="A107" s="3"/>
      <c r="B107" s="10" t="s">
        <v>78</v>
      </c>
      <c r="C107" s="19">
        <v>100</v>
      </c>
      <c r="D107" s="19">
        <v>71.48</v>
      </c>
      <c r="E107" s="19">
        <v>0</v>
      </c>
      <c r="F107" s="19">
        <v>0</v>
      </c>
      <c r="G107" s="19">
        <v>0</v>
      </c>
      <c r="H107" s="28">
        <v>71.48</v>
      </c>
    </row>
    <row r="108" spans="1:8">
      <c r="A108" s="3"/>
      <c r="B108" s="15" t="s">
        <v>72</v>
      </c>
      <c r="C108" s="19">
        <v>200</v>
      </c>
      <c r="D108" s="19">
        <v>200</v>
      </c>
      <c r="E108" s="19">
        <v>0</v>
      </c>
      <c r="F108" s="19">
        <v>100</v>
      </c>
      <c r="G108" s="19">
        <v>100</v>
      </c>
      <c r="H108" s="28">
        <v>0</v>
      </c>
    </row>
    <row r="109" spans="1:8">
      <c r="A109" s="3"/>
      <c r="B109" s="48" t="s">
        <v>79</v>
      </c>
      <c r="C109" s="47">
        <v>100</v>
      </c>
      <c r="D109" s="47">
        <v>71.48</v>
      </c>
      <c r="E109" s="47">
        <v>0</v>
      </c>
      <c r="F109" s="47">
        <v>0</v>
      </c>
      <c r="G109" s="47">
        <v>0</v>
      </c>
      <c r="H109" s="46">
        <v>71.48</v>
      </c>
    </row>
    <row r="110" spans="1:8">
      <c r="A110" s="3"/>
      <c r="B110" s="48" t="s">
        <v>80</v>
      </c>
      <c r="C110" s="47">
        <v>200</v>
      </c>
      <c r="D110" s="47">
        <v>200</v>
      </c>
      <c r="E110" s="47">
        <v>0</v>
      </c>
      <c r="F110" s="47">
        <v>100</v>
      </c>
      <c r="G110" s="47">
        <v>100</v>
      </c>
      <c r="H110" s="46">
        <v>0</v>
      </c>
    </row>
    <row r="111" spans="1:8">
      <c r="A111" s="3"/>
      <c r="B111" s="48" t="s">
        <v>81</v>
      </c>
      <c r="C111" s="47">
        <v>424</v>
      </c>
      <c r="D111" s="47">
        <v>524</v>
      </c>
      <c r="E111" s="47">
        <v>112</v>
      </c>
      <c r="F111" s="47">
        <v>150</v>
      </c>
      <c r="G111" s="47">
        <v>160</v>
      </c>
      <c r="H111" s="46">
        <v>102</v>
      </c>
    </row>
    <row r="112" spans="1:8">
      <c r="A112" s="4">
        <v>3</v>
      </c>
      <c r="B112" s="24" t="s">
        <v>68</v>
      </c>
      <c r="C112" s="12">
        <f t="shared" ref="C112:H112" si="34">C113+C114</f>
        <v>3210</v>
      </c>
      <c r="D112" s="12">
        <f t="shared" si="34"/>
        <v>2250</v>
      </c>
      <c r="E112" s="12">
        <f t="shared" si="34"/>
        <v>1170</v>
      </c>
      <c r="F112" s="12">
        <f t="shared" si="34"/>
        <v>1200</v>
      </c>
      <c r="G112" s="12">
        <f t="shared" si="34"/>
        <v>830</v>
      </c>
      <c r="H112" s="12">
        <f t="shared" si="34"/>
        <v>-950</v>
      </c>
    </row>
    <row r="113" spans="1:8">
      <c r="A113" s="4"/>
      <c r="B113" s="49" t="s">
        <v>83</v>
      </c>
      <c r="C113" s="45">
        <v>3200</v>
      </c>
      <c r="D113" s="45">
        <v>2250</v>
      </c>
      <c r="E113" s="45">
        <v>1170</v>
      </c>
      <c r="F113" s="45">
        <v>1200</v>
      </c>
      <c r="G113" s="47">
        <v>830</v>
      </c>
      <c r="H113" s="46">
        <v>-950</v>
      </c>
    </row>
    <row r="114" spans="1:8">
      <c r="A114" s="4"/>
      <c r="B114" s="49" t="s">
        <v>224</v>
      </c>
      <c r="C114" s="45">
        <v>10</v>
      </c>
      <c r="D114" s="45">
        <v>0</v>
      </c>
      <c r="E114" s="45">
        <v>0</v>
      </c>
      <c r="F114" s="45">
        <v>0</v>
      </c>
      <c r="G114" s="47">
        <v>0</v>
      </c>
      <c r="H114" s="46">
        <v>0</v>
      </c>
    </row>
    <row r="115" spans="1:8">
      <c r="A115" s="4">
        <v>4</v>
      </c>
      <c r="B115" s="15" t="s">
        <v>22</v>
      </c>
      <c r="C115" s="12">
        <f t="shared" ref="C115:H115" si="35">C116</f>
        <v>20</v>
      </c>
      <c r="D115" s="12">
        <f t="shared" si="35"/>
        <v>22</v>
      </c>
      <c r="E115" s="12">
        <f t="shared" si="35"/>
        <v>6.5</v>
      </c>
      <c r="F115" s="12">
        <f t="shared" si="35"/>
        <v>6</v>
      </c>
      <c r="G115" s="12">
        <f t="shared" si="35"/>
        <v>5.5</v>
      </c>
      <c r="H115" s="12">
        <f t="shared" si="35"/>
        <v>4</v>
      </c>
    </row>
    <row r="116" spans="1:8">
      <c r="A116" s="3"/>
      <c r="B116" s="10" t="s">
        <v>40</v>
      </c>
      <c r="C116" s="13">
        <v>20</v>
      </c>
      <c r="D116" s="13">
        <v>22</v>
      </c>
      <c r="E116" s="13">
        <v>6.5</v>
      </c>
      <c r="F116" s="13">
        <v>6</v>
      </c>
      <c r="G116" s="13">
        <v>5.5</v>
      </c>
      <c r="H116" s="28">
        <v>4</v>
      </c>
    </row>
    <row r="117" spans="1:8">
      <c r="A117" s="3"/>
      <c r="B117" s="49" t="s">
        <v>84</v>
      </c>
      <c r="C117" s="50">
        <v>20</v>
      </c>
      <c r="D117" s="50">
        <v>22</v>
      </c>
      <c r="E117" s="50">
        <v>6.5</v>
      </c>
      <c r="F117" s="50">
        <v>6</v>
      </c>
      <c r="G117" s="50">
        <v>5.5</v>
      </c>
      <c r="H117" s="46">
        <v>4</v>
      </c>
    </row>
    <row r="118" spans="1:8">
      <c r="A118" s="4">
        <v>5</v>
      </c>
      <c r="B118" s="15" t="s">
        <v>21</v>
      </c>
      <c r="C118" s="12">
        <f t="shared" ref="C118:H118" si="36">C119+C120+C121+C122</f>
        <v>2622</v>
      </c>
      <c r="D118" s="12">
        <f t="shared" si="36"/>
        <v>2328.0800000000004</v>
      </c>
      <c r="E118" s="12">
        <f t="shared" si="36"/>
        <v>627.20000000000005</v>
      </c>
      <c r="F118" s="12">
        <f t="shared" si="36"/>
        <v>617.23</v>
      </c>
      <c r="G118" s="12">
        <f t="shared" si="36"/>
        <v>597.29</v>
      </c>
      <c r="H118" s="12">
        <f t="shared" si="36"/>
        <v>486.36</v>
      </c>
    </row>
    <row r="119" spans="1:8">
      <c r="A119" s="3"/>
      <c r="B119" s="10" t="s">
        <v>34</v>
      </c>
      <c r="C119" s="13">
        <v>42</v>
      </c>
      <c r="D119" s="13">
        <v>67.400000000000006</v>
      </c>
      <c r="E119" s="13">
        <v>8.6999999999999993</v>
      </c>
      <c r="F119" s="13">
        <v>12.33</v>
      </c>
      <c r="G119" s="13">
        <v>0.81</v>
      </c>
      <c r="H119" s="28">
        <v>45.56</v>
      </c>
    </row>
    <row r="120" spans="1:8">
      <c r="A120" s="3"/>
      <c r="B120" s="10" t="s">
        <v>35</v>
      </c>
      <c r="C120" s="13">
        <v>70</v>
      </c>
      <c r="D120" s="13">
        <v>64.88</v>
      </c>
      <c r="E120" s="13">
        <v>10.5</v>
      </c>
      <c r="F120" s="13">
        <v>20.9</v>
      </c>
      <c r="G120" s="13">
        <v>23.98</v>
      </c>
      <c r="H120" s="28">
        <v>9.5</v>
      </c>
    </row>
    <row r="121" spans="1:8">
      <c r="A121" s="3"/>
      <c r="B121" s="10" t="s">
        <v>38</v>
      </c>
      <c r="C121" s="13">
        <v>2360</v>
      </c>
      <c r="D121" s="13">
        <v>2195.8000000000002</v>
      </c>
      <c r="E121" s="13">
        <v>608</v>
      </c>
      <c r="F121" s="13">
        <v>584</v>
      </c>
      <c r="G121" s="13">
        <v>572.5</v>
      </c>
      <c r="H121" s="28">
        <v>431.3</v>
      </c>
    </row>
    <row r="122" spans="1:8">
      <c r="A122" s="3"/>
      <c r="B122" s="10" t="s">
        <v>74</v>
      </c>
      <c r="C122" s="13">
        <v>150</v>
      </c>
      <c r="D122" s="13">
        <v>0</v>
      </c>
      <c r="E122" s="13">
        <v>0</v>
      </c>
      <c r="F122" s="13">
        <v>0</v>
      </c>
      <c r="G122" s="13">
        <v>0</v>
      </c>
      <c r="H122" s="28">
        <v>0</v>
      </c>
    </row>
    <row r="123" spans="1:8">
      <c r="A123" s="3"/>
      <c r="B123" s="49" t="s">
        <v>85</v>
      </c>
      <c r="C123" s="50">
        <v>2360</v>
      </c>
      <c r="D123" s="50">
        <v>2195.8000000000002</v>
      </c>
      <c r="E123" s="50">
        <v>608</v>
      </c>
      <c r="F123" s="50">
        <v>584</v>
      </c>
      <c r="G123" s="50">
        <v>572.5</v>
      </c>
      <c r="H123" s="46">
        <v>431.3</v>
      </c>
    </row>
    <row r="124" spans="1:8">
      <c r="A124" s="3"/>
      <c r="B124" s="49" t="s">
        <v>86</v>
      </c>
      <c r="C124" s="50">
        <v>262</v>
      </c>
      <c r="D124" s="50">
        <v>132.28</v>
      </c>
      <c r="E124" s="50">
        <v>19.2</v>
      </c>
      <c r="F124" s="50">
        <v>33.229999999999997</v>
      </c>
      <c r="G124" s="50">
        <v>24.79</v>
      </c>
      <c r="H124" s="46">
        <v>55.06</v>
      </c>
    </row>
    <row r="125" spans="1:8">
      <c r="A125" s="4">
        <v>6</v>
      </c>
      <c r="B125" s="15" t="s">
        <v>20</v>
      </c>
      <c r="C125" s="12">
        <f t="shared" ref="C125:H125" si="37">C126+C127+C128+C129+C130+C131</f>
        <v>60646</v>
      </c>
      <c r="D125" s="12">
        <f t="shared" si="37"/>
        <v>63176.52</v>
      </c>
      <c r="E125" s="12">
        <f t="shared" si="37"/>
        <v>18791.550000000003</v>
      </c>
      <c r="F125" s="12">
        <f t="shared" si="37"/>
        <v>16856.000000000004</v>
      </c>
      <c r="G125" s="12">
        <f t="shared" si="37"/>
        <v>14435.82</v>
      </c>
      <c r="H125" s="12">
        <f t="shared" si="37"/>
        <v>13093.15</v>
      </c>
    </row>
    <row r="126" spans="1:8">
      <c r="A126" s="3"/>
      <c r="B126" s="10" t="s">
        <v>34</v>
      </c>
      <c r="C126" s="13">
        <v>52157</v>
      </c>
      <c r="D126" s="13">
        <v>53413</v>
      </c>
      <c r="E126" s="13">
        <v>15385</v>
      </c>
      <c r="F126" s="13">
        <v>14964</v>
      </c>
      <c r="G126" s="13">
        <v>12876</v>
      </c>
      <c r="H126" s="28">
        <v>10188</v>
      </c>
    </row>
    <row r="127" spans="1:8">
      <c r="A127" s="3"/>
      <c r="B127" s="10" t="s">
        <v>35</v>
      </c>
      <c r="C127" s="13">
        <v>7490</v>
      </c>
      <c r="D127" s="13">
        <v>8173.39</v>
      </c>
      <c r="E127" s="13">
        <v>3117.5</v>
      </c>
      <c r="F127" s="13">
        <v>1518.45</v>
      </c>
      <c r="G127" s="13">
        <v>1337.09</v>
      </c>
      <c r="H127" s="28">
        <v>2200.35</v>
      </c>
    </row>
    <row r="128" spans="1:8">
      <c r="A128" s="3"/>
      <c r="B128" s="10" t="s">
        <v>36</v>
      </c>
      <c r="C128" s="13">
        <v>265</v>
      </c>
      <c r="D128" s="13">
        <v>276.58999999999997</v>
      </c>
      <c r="E128" s="13">
        <v>74.150000000000006</v>
      </c>
      <c r="F128" s="13">
        <v>76.650000000000006</v>
      </c>
      <c r="G128" s="13">
        <v>40.22</v>
      </c>
      <c r="H128" s="28">
        <v>85.57</v>
      </c>
    </row>
    <row r="129" spans="1:8">
      <c r="A129" s="3"/>
      <c r="B129" s="10" t="s">
        <v>41</v>
      </c>
      <c r="C129" s="13">
        <v>161</v>
      </c>
      <c r="D129" s="13">
        <v>159.63</v>
      </c>
      <c r="E129" s="13">
        <v>21.9</v>
      </c>
      <c r="F129" s="13">
        <v>76.900000000000006</v>
      </c>
      <c r="G129" s="13">
        <v>1.5</v>
      </c>
      <c r="H129" s="28">
        <v>59.33</v>
      </c>
    </row>
    <row r="130" spans="1:8">
      <c r="A130" s="3"/>
      <c r="B130" s="10" t="s">
        <v>74</v>
      </c>
      <c r="C130" s="13">
        <v>577</v>
      </c>
      <c r="D130" s="13">
        <v>1183.5</v>
      </c>
      <c r="E130" s="13">
        <v>197</v>
      </c>
      <c r="F130" s="13">
        <v>220</v>
      </c>
      <c r="G130" s="13">
        <v>202</v>
      </c>
      <c r="H130" s="28">
        <v>564.5</v>
      </c>
    </row>
    <row r="131" spans="1:8">
      <c r="A131" s="3"/>
      <c r="B131" s="10" t="s">
        <v>44</v>
      </c>
      <c r="C131" s="13">
        <v>-4</v>
      </c>
      <c r="D131" s="13">
        <v>-29.59</v>
      </c>
      <c r="E131" s="13">
        <v>-4</v>
      </c>
      <c r="F131" s="13">
        <v>0</v>
      </c>
      <c r="G131" s="13">
        <v>-20.99</v>
      </c>
      <c r="H131" s="28">
        <v>-4.5999999999999996</v>
      </c>
    </row>
    <row r="132" spans="1:8">
      <c r="A132" s="3"/>
      <c r="B132" s="49" t="s">
        <v>87</v>
      </c>
      <c r="C132" s="50">
        <v>10289.35</v>
      </c>
      <c r="D132" s="50">
        <v>10771.37</v>
      </c>
      <c r="E132" s="50">
        <v>2935.3</v>
      </c>
      <c r="F132" s="50">
        <v>2666.62</v>
      </c>
      <c r="G132" s="50">
        <v>2937.88</v>
      </c>
      <c r="H132" s="46">
        <v>2231.5700000000002</v>
      </c>
    </row>
    <row r="133" spans="1:8">
      <c r="A133" s="3"/>
      <c r="B133" s="49" t="s">
        <v>88</v>
      </c>
      <c r="C133" s="50">
        <v>15371.5</v>
      </c>
      <c r="D133" s="50">
        <v>17399.09</v>
      </c>
      <c r="E133" s="50">
        <v>5189.2</v>
      </c>
      <c r="F133" s="50">
        <v>4787.96</v>
      </c>
      <c r="G133" s="50">
        <v>4137.8999999999996</v>
      </c>
      <c r="H133" s="46">
        <v>3284.03</v>
      </c>
    </row>
    <row r="134" spans="1:8">
      <c r="A134" s="3"/>
      <c r="B134" s="49" t="s">
        <v>89</v>
      </c>
      <c r="C134" s="50">
        <v>34130.75</v>
      </c>
      <c r="D134" s="50">
        <v>34376.959999999999</v>
      </c>
      <c r="E134" s="50">
        <v>10410.950000000001</v>
      </c>
      <c r="F134" s="50">
        <v>9314.5</v>
      </c>
      <c r="G134" s="50">
        <v>7303.6</v>
      </c>
      <c r="H134" s="46">
        <v>7347.91</v>
      </c>
    </row>
    <row r="135" spans="1:8">
      <c r="A135" s="3"/>
      <c r="B135" s="49" t="s">
        <v>90</v>
      </c>
      <c r="C135" s="50">
        <v>657.4</v>
      </c>
      <c r="D135" s="50">
        <v>432.1</v>
      </c>
      <c r="E135" s="50">
        <v>59.1</v>
      </c>
      <c r="F135" s="50">
        <v>86.92</v>
      </c>
      <c r="G135" s="50">
        <v>56.44</v>
      </c>
      <c r="H135" s="46">
        <v>229.64</v>
      </c>
    </row>
    <row r="136" spans="1:8">
      <c r="A136" s="3"/>
      <c r="B136" s="49" t="s">
        <v>41</v>
      </c>
      <c r="C136" s="50">
        <v>197</v>
      </c>
      <c r="D136" s="50">
        <v>197</v>
      </c>
      <c r="E136" s="50">
        <v>197</v>
      </c>
      <c r="F136" s="50">
        <v>0</v>
      </c>
      <c r="G136" s="50">
        <v>0</v>
      </c>
      <c r="H136" s="46">
        <v>0</v>
      </c>
    </row>
    <row r="137" spans="1:8">
      <c r="A137" s="4">
        <v>7</v>
      </c>
      <c r="B137" s="15" t="s">
        <v>19</v>
      </c>
      <c r="C137" s="12">
        <f>C140+C138+C139</f>
        <v>2808</v>
      </c>
      <c r="D137" s="12">
        <f>D140+D138+D139+D141</f>
        <v>2885.8500000000004</v>
      </c>
      <c r="E137" s="12">
        <f>E140+E138+E139+E141</f>
        <v>734.9</v>
      </c>
      <c r="F137" s="12">
        <f>F140+F138+F139+F141</f>
        <v>859.6</v>
      </c>
      <c r="G137" s="12">
        <f>G140+G138+G139+G141</f>
        <v>658.01</v>
      </c>
      <c r="H137" s="12">
        <f>H140+H138+H139+H141</f>
        <v>633.33999999999992</v>
      </c>
    </row>
    <row r="138" spans="1:8">
      <c r="A138" s="4"/>
      <c r="B138" s="10" t="s">
        <v>34</v>
      </c>
      <c r="C138" s="26">
        <v>2758</v>
      </c>
      <c r="D138" s="26">
        <v>2509.0500000000002</v>
      </c>
      <c r="E138" s="26">
        <v>727.4</v>
      </c>
      <c r="F138" s="26">
        <v>833.1</v>
      </c>
      <c r="G138" s="26">
        <v>650.21</v>
      </c>
      <c r="H138" s="26">
        <v>298.33999999999997</v>
      </c>
    </row>
    <row r="139" spans="1:8">
      <c r="A139" s="4"/>
      <c r="B139" s="10" t="s">
        <v>35</v>
      </c>
      <c r="C139" s="26">
        <v>30</v>
      </c>
      <c r="D139" s="26">
        <v>233.8</v>
      </c>
      <c r="E139" s="26">
        <v>3</v>
      </c>
      <c r="F139" s="26">
        <v>21</v>
      </c>
      <c r="G139" s="26">
        <v>2.8</v>
      </c>
      <c r="H139" s="26">
        <v>207</v>
      </c>
    </row>
    <row r="140" spans="1:8">
      <c r="A140" s="3"/>
      <c r="B140" s="10" t="s">
        <v>36</v>
      </c>
      <c r="C140" s="95">
        <v>20</v>
      </c>
      <c r="D140" s="95">
        <v>20</v>
      </c>
      <c r="E140" s="95">
        <v>4.5</v>
      </c>
      <c r="F140" s="95">
        <v>5.5</v>
      </c>
      <c r="G140" s="95">
        <v>5</v>
      </c>
      <c r="H140" s="93">
        <v>5</v>
      </c>
    </row>
    <row r="141" spans="1:8">
      <c r="A141" s="3"/>
      <c r="B141" s="10" t="s">
        <v>74</v>
      </c>
      <c r="C141" s="95">
        <v>0</v>
      </c>
      <c r="D141" s="95">
        <v>123</v>
      </c>
      <c r="E141" s="95">
        <v>0</v>
      </c>
      <c r="F141" s="95">
        <v>0</v>
      </c>
      <c r="G141" s="95">
        <v>0</v>
      </c>
      <c r="H141" s="93">
        <v>123</v>
      </c>
    </row>
    <row r="142" spans="1:8">
      <c r="A142" s="3"/>
      <c r="B142" s="49" t="s">
        <v>221</v>
      </c>
      <c r="C142" s="50">
        <v>2788</v>
      </c>
      <c r="D142" s="50">
        <v>2865.85</v>
      </c>
      <c r="E142" s="50">
        <v>730.4</v>
      </c>
      <c r="F142" s="50">
        <v>854.1</v>
      </c>
      <c r="G142" s="50">
        <v>653.01</v>
      </c>
      <c r="H142" s="46">
        <v>628.34</v>
      </c>
    </row>
    <row r="143" spans="1:8">
      <c r="A143" s="3"/>
      <c r="B143" s="49" t="s">
        <v>91</v>
      </c>
      <c r="C143" s="50">
        <v>20</v>
      </c>
      <c r="D143" s="50">
        <v>20</v>
      </c>
      <c r="E143" s="50">
        <v>4.5</v>
      </c>
      <c r="F143" s="50">
        <v>5.5</v>
      </c>
      <c r="G143" s="50">
        <v>5</v>
      </c>
      <c r="H143" s="46">
        <v>5</v>
      </c>
    </row>
    <row r="144" spans="1:8">
      <c r="A144" s="4">
        <v>8</v>
      </c>
      <c r="B144" s="15" t="s">
        <v>18</v>
      </c>
      <c r="C144" s="12">
        <f>C145+C146+C147+C148+C149</f>
        <v>6654</v>
      </c>
      <c r="D144" s="12">
        <f>D145+D146+D147+D148+D149+D150</f>
        <v>6827.71</v>
      </c>
      <c r="E144" s="12">
        <f>E145+E146+E147+E148+E149+E150</f>
        <v>1718.67</v>
      </c>
      <c r="F144" s="12">
        <f>F145+F146+F147+F148+F149+F150</f>
        <v>2040.8200000000002</v>
      </c>
      <c r="G144" s="12">
        <f>G145+G146+G147+G148+G149+G150</f>
        <v>1619.5099999999998</v>
      </c>
      <c r="H144" s="12">
        <f>H145+H146+H147+H148+H149+H150</f>
        <v>1448.71</v>
      </c>
    </row>
    <row r="145" spans="1:8">
      <c r="A145" s="3"/>
      <c r="B145" s="10" t="s">
        <v>34</v>
      </c>
      <c r="C145" s="13">
        <v>1615</v>
      </c>
      <c r="D145" s="13">
        <v>1329.25</v>
      </c>
      <c r="E145" s="13">
        <v>441</v>
      </c>
      <c r="F145" s="13">
        <v>401</v>
      </c>
      <c r="G145" s="13">
        <v>271.87</v>
      </c>
      <c r="H145" s="28">
        <v>215.38</v>
      </c>
    </row>
    <row r="146" spans="1:8">
      <c r="A146" s="3"/>
      <c r="B146" s="10" t="s">
        <v>35</v>
      </c>
      <c r="C146" s="13">
        <v>1614</v>
      </c>
      <c r="D146" s="13">
        <v>1209.8</v>
      </c>
      <c r="E146" s="13">
        <v>276</v>
      </c>
      <c r="F146" s="13">
        <v>470.1</v>
      </c>
      <c r="G146" s="13">
        <v>231</v>
      </c>
      <c r="H146" s="28">
        <v>232.7</v>
      </c>
    </row>
    <row r="147" spans="1:8">
      <c r="A147" s="3"/>
      <c r="B147" s="10" t="s">
        <v>38</v>
      </c>
      <c r="C147" s="13">
        <v>3280</v>
      </c>
      <c r="D147" s="13">
        <v>3791.11</v>
      </c>
      <c r="E147" s="13">
        <v>998.67</v>
      </c>
      <c r="F147" s="13">
        <v>1039.72</v>
      </c>
      <c r="G147" s="13">
        <v>959.04</v>
      </c>
      <c r="H147" s="28">
        <v>793.68</v>
      </c>
    </row>
    <row r="148" spans="1:8">
      <c r="A148" s="3"/>
      <c r="B148" s="10" t="s">
        <v>41</v>
      </c>
      <c r="C148" s="13">
        <v>20</v>
      </c>
      <c r="D148" s="13">
        <v>20</v>
      </c>
      <c r="E148" s="13">
        <v>3</v>
      </c>
      <c r="F148" s="13">
        <v>5</v>
      </c>
      <c r="G148" s="13">
        <v>5</v>
      </c>
      <c r="H148" s="28">
        <v>7</v>
      </c>
    </row>
    <row r="149" spans="1:8">
      <c r="A149" s="3"/>
      <c r="B149" s="10" t="s">
        <v>74</v>
      </c>
      <c r="C149" s="13">
        <v>125</v>
      </c>
      <c r="D149" s="13">
        <v>485</v>
      </c>
      <c r="E149" s="13">
        <v>0</v>
      </c>
      <c r="F149" s="13">
        <v>125</v>
      </c>
      <c r="G149" s="13">
        <v>160</v>
      </c>
      <c r="H149" s="28">
        <v>200</v>
      </c>
    </row>
    <row r="150" spans="1:8">
      <c r="A150" s="3"/>
      <c r="B150" s="10" t="s">
        <v>44</v>
      </c>
      <c r="C150" s="13">
        <v>0</v>
      </c>
      <c r="D150" s="13">
        <v>-7.45</v>
      </c>
      <c r="E150" s="13">
        <v>0</v>
      </c>
      <c r="F150" s="13">
        <v>0</v>
      </c>
      <c r="G150" s="13">
        <v>-7.4</v>
      </c>
      <c r="H150" s="28">
        <v>-0.05</v>
      </c>
    </row>
    <row r="151" spans="1:8">
      <c r="A151" s="3"/>
      <c r="B151" s="49" t="s">
        <v>92</v>
      </c>
      <c r="C151" s="50">
        <v>1770</v>
      </c>
      <c r="D151" s="50">
        <v>1489.61</v>
      </c>
      <c r="E151" s="50">
        <v>428.67</v>
      </c>
      <c r="F151" s="50">
        <v>473.3</v>
      </c>
      <c r="G151" s="50">
        <v>347.32</v>
      </c>
      <c r="H151" s="46">
        <v>240.32</v>
      </c>
    </row>
    <row r="152" spans="1:8">
      <c r="A152" s="3"/>
      <c r="B152" s="49" t="s">
        <v>93</v>
      </c>
      <c r="C152" s="50">
        <v>280</v>
      </c>
      <c r="D152" s="50">
        <v>234.58</v>
      </c>
      <c r="E152" s="50">
        <v>75</v>
      </c>
      <c r="F152" s="50">
        <v>61</v>
      </c>
      <c r="G152" s="50">
        <v>45.22</v>
      </c>
      <c r="H152" s="46">
        <v>53.36</v>
      </c>
    </row>
    <row r="153" spans="1:8">
      <c r="A153" s="3"/>
      <c r="B153" s="49" t="s">
        <v>98</v>
      </c>
      <c r="C153" s="50">
        <v>60</v>
      </c>
      <c r="D153" s="50">
        <v>55.1</v>
      </c>
      <c r="E153" s="50">
        <v>15</v>
      </c>
      <c r="F153" s="50">
        <v>15</v>
      </c>
      <c r="G153" s="50">
        <v>15</v>
      </c>
      <c r="H153" s="46">
        <v>10.1</v>
      </c>
    </row>
    <row r="154" spans="1:8">
      <c r="A154" s="3"/>
      <c r="B154" s="49" t="s">
        <v>94</v>
      </c>
      <c r="C154" s="50">
        <v>1230</v>
      </c>
      <c r="D154" s="50">
        <v>2066.92</v>
      </c>
      <c r="E154" s="50">
        <v>495</v>
      </c>
      <c r="F154" s="50">
        <v>505.42</v>
      </c>
      <c r="G154" s="50">
        <v>566.5</v>
      </c>
      <c r="H154" s="46">
        <v>500</v>
      </c>
    </row>
    <row r="155" spans="1:8">
      <c r="A155" s="3"/>
      <c r="B155" s="49" t="s">
        <v>95</v>
      </c>
      <c r="C155" s="50">
        <v>20</v>
      </c>
      <c r="D155" s="50">
        <v>20</v>
      </c>
      <c r="E155" s="50">
        <v>3</v>
      </c>
      <c r="F155" s="50">
        <v>5</v>
      </c>
      <c r="G155" s="50">
        <v>5</v>
      </c>
      <c r="H155" s="46">
        <v>7</v>
      </c>
    </row>
    <row r="156" spans="1:8">
      <c r="A156" s="3"/>
      <c r="B156" s="49" t="s">
        <v>96</v>
      </c>
      <c r="C156" s="50">
        <v>3094</v>
      </c>
      <c r="D156" s="50">
        <v>2730.8</v>
      </c>
      <c r="E156" s="50">
        <v>651</v>
      </c>
      <c r="F156" s="50">
        <v>933.5</v>
      </c>
      <c r="G156" s="50">
        <v>565.47</v>
      </c>
      <c r="H156" s="46">
        <v>580.83000000000004</v>
      </c>
    </row>
    <row r="157" spans="1:8">
      <c r="A157" s="3"/>
      <c r="B157" s="49" t="s">
        <v>97</v>
      </c>
      <c r="C157" s="50">
        <v>200</v>
      </c>
      <c r="D157" s="50">
        <v>230.7</v>
      </c>
      <c r="E157" s="50">
        <v>51</v>
      </c>
      <c r="F157" s="50">
        <v>47.6</v>
      </c>
      <c r="G157" s="50">
        <v>75</v>
      </c>
      <c r="H157" s="46">
        <v>57.1</v>
      </c>
    </row>
    <row r="158" spans="1:8">
      <c r="A158" s="4">
        <v>9</v>
      </c>
      <c r="B158" s="15" t="s">
        <v>17</v>
      </c>
      <c r="C158" s="12">
        <f>C159+C160+C161+C162+C163</f>
        <v>16482</v>
      </c>
      <c r="D158" s="12">
        <f>D159+D160+D161+D162+D163+D164+D165</f>
        <v>16643.75</v>
      </c>
      <c r="E158" s="12">
        <f>E159+E160+E161+E162+E163+E164+E165</f>
        <v>2959.3</v>
      </c>
      <c r="F158" s="12">
        <f>F159+F160+F161+F162+F163+F164+F165</f>
        <v>5537.8</v>
      </c>
      <c r="G158" s="12">
        <f>G159+G160+G161+G162+G163+G164+G165</f>
        <v>4273.6100000000006</v>
      </c>
      <c r="H158" s="12">
        <f>H159+H160+H161+H162+H163+H164+H165</f>
        <v>3873.04</v>
      </c>
    </row>
    <row r="159" spans="1:8">
      <c r="A159" s="3"/>
      <c r="B159" s="10" t="s">
        <v>34</v>
      </c>
      <c r="C159" s="13">
        <v>8354</v>
      </c>
      <c r="D159" s="13">
        <v>7361.97</v>
      </c>
      <c r="E159" s="13">
        <v>1825</v>
      </c>
      <c r="F159" s="13">
        <v>2379.84</v>
      </c>
      <c r="G159" s="13">
        <v>1923.81</v>
      </c>
      <c r="H159" s="28">
        <v>1233.32</v>
      </c>
    </row>
    <row r="160" spans="1:8">
      <c r="A160" s="3"/>
      <c r="B160" s="10" t="s">
        <v>35</v>
      </c>
      <c r="C160" s="13">
        <v>1690</v>
      </c>
      <c r="D160" s="13">
        <v>1646.89</v>
      </c>
      <c r="E160" s="13">
        <v>373</v>
      </c>
      <c r="F160" s="13">
        <v>530.26</v>
      </c>
      <c r="G160" s="13">
        <v>333.02</v>
      </c>
      <c r="H160" s="28">
        <v>410.61</v>
      </c>
    </row>
    <row r="161" spans="1:8">
      <c r="A161" s="3"/>
      <c r="B161" s="10" t="s">
        <v>38</v>
      </c>
      <c r="C161" s="13">
        <v>468</v>
      </c>
      <c r="D161" s="13">
        <v>462.34</v>
      </c>
      <c r="E161" s="13">
        <v>107.3</v>
      </c>
      <c r="F161" s="13">
        <v>120.7</v>
      </c>
      <c r="G161" s="13">
        <v>111.03</v>
      </c>
      <c r="H161" s="28">
        <v>123.31</v>
      </c>
    </row>
    <row r="162" spans="1:8">
      <c r="A162" s="3"/>
      <c r="B162" s="10" t="s">
        <v>225</v>
      </c>
      <c r="C162" s="13">
        <v>3077</v>
      </c>
      <c r="D162" s="13">
        <v>3782</v>
      </c>
      <c r="E162" s="13">
        <v>0</v>
      </c>
      <c r="F162" s="13">
        <v>1540</v>
      </c>
      <c r="G162" s="13">
        <v>1091.75</v>
      </c>
      <c r="H162" s="28">
        <v>1150.25</v>
      </c>
    </row>
    <row r="163" spans="1:8">
      <c r="A163" s="3"/>
      <c r="B163" s="10" t="s">
        <v>36</v>
      </c>
      <c r="C163" s="13">
        <v>2893</v>
      </c>
      <c r="D163" s="13">
        <v>3109</v>
      </c>
      <c r="E163" s="13">
        <v>654</v>
      </c>
      <c r="F163" s="13">
        <v>967</v>
      </c>
      <c r="G163" s="13">
        <v>814</v>
      </c>
      <c r="H163" s="28">
        <v>674</v>
      </c>
    </row>
    <row r="164" spans="1:8">
      <c r="A164" s="3"/>
      <c r="B164" s="10" t="s">
        <v>74</v>
      </c>
      <c r="C164" s="13">
        <v>0</v>
      </c>
      <c r="D164" s="13">
        <v>300</v>
      </c>
      <c r="E164" s="13">
        <v>0</v>
      </c>
      <c r="F164" s="13">
        <v>0</v>
      </c>
      <c r="G164" s="13">
        <v>0</v>
      </c>
      <c r="H164" s="28">
        <v>300</v>
      </c>
    </row>
    <row r="165" spans="1:8">
      <c r="A165" s="3"/>
      <c r="B165" s="10" t="s">
        <v>44</v>
      </c>
      <c r="C165" s="13">
        <v>0</v>
      </c>
      <c r="D165" s="13">
        <v>-18.45</v>
      </c>
      <c r="E165" s="13">
        <v>0</v>
      </c>
      <c r="F165" s="13">
        <v>0</v>
      </c>
      <c r="G165" s="13">
        <v>0</v>
      </c>
      <c r="H165" s="28">
        <v>-18.45</v>
      </c>
    </row>
    <row r="166" spans="1:8">
      <c r="A166" s="3"/>
      <c r="B166" s="49" t="s">
        <v>99</v>
      </c>
      <c r="C166" s="50">
        <v>3929</v>
      </c>
      <c r="D166" s="50">
        <v>5144.34</v>
      </c>
      <c r="E166" s="50">
        <v>227.3</v>
      </c>
      <c r="F166" s="50">
        <v>1810.7</v>
      </c>
      <c r="G166" s="50">
        <v>1367.78</v>
      </c>
      <c r="H166" s="46">
        <v>1735.56</v>
      </c>
    </row>
    <row r="167" spans="1:8">
      <c r="A167" s="3"/>
      <c r="B167" s="49" t="s">
        <v>100</v>
      </c>
      <c r="C167" s="50">
        <v>7823</v>
      </c>
      <c r="D167" s="50">
        <v>7094.83</v>
      </c>
      <c r="E167" s="50">
        <v>1679.8</v>
      </c>
      <c r="F167" s="50">
        <v>2028.5</v>
      </c>
      <c r="G167" s="50">
        <v>2028.46</v>
      </c>
      <c r="H167" s="46">
        <v>1358.07</v>
      </c>
    </row>
    <row r="168" spans="1:8">
      <c r="A168" s="3"/>
      <c r="B168" s="49" t="s">
        <v>101</v>
      </c>
      <c r="C168" s="50">
        <v>480</v>
      </c>
      <c r="D168" s="50">
        <v>480</v>
      </c>
      <c r="E168" s="50">
        <v>63</v>
      </c>
      <c r="F168" s="50">
        <v>167</v>
      </c>
      <c r="G168" s="50">
        <v>150</v>
      </c>
      <c r="H168" s="46">
        <v>100</v>
      </c>
    </row>
    <row r="169" spans="1:8">
      <c r="A169" s="3"/>
      <c r="B169" s="49" t="s">
        <v>102</v>
      </c>
      <c r="C169" s="50">
        <v>776</v>
      </c>
      <c r="D169" s="50">
        <v>727.42</v>
      </c>
      <c r="E169" s="50">
        <v>220.7</v>
      </c>
      <c r="F169" s="50">
        <v>232.69</v>
      </c>
      <c r="G169" s="50">
        <v>158.33000000000001</v>
      </c>
      <c r="H169" s="46">
        <v>115.7</v>
      </c>
    </row>
    <row r="170" spans="1:8">
      <c r="A170" s="3"/>
      <c r="B170" s="49" t="s">
        <v>103</v>
      </c>
      <c r="C170" s="50">
        <v>733</v>
      </c>
      <c r="D170" s="50">
        <v>733</v>
      </c>
      <c r="E170" s="50">
        <v>207</v>
      </c>
      <c r="F170" s="50">
        <v>270</v>
      </c>
      <c r="G170" s="50">
        <v>120</v>
      </c>
      <c r="H170" s="46">
        <v>136</v>
      </c>
    </row>
    <row r="171" spans="1:8">
      <c r="A171" s="3"/>
      <c r="B171" s="49" t="s">
        <v>104</v>
      </c>
      <c r="C171" s="50">
        <v>1155</v>
      </c>
      <c r="D171" s="50">
        <v>1116.5</v>
      </c>
      <c r="E171" s="50">
        <v>265</v>
      </c>
      <c r="F171" s="50">
        <v>305.95999999999998</v>
      </c>
      <c r="G171" s="50">
        <v>238.06</v>
      </c>
      <c r="H171" s="46">
        <v>307.48</v>
      </c>
    </row>
    <row r="172" spans="1:8">
      <c r="A172" s="3"/>
      <c r="B172" s="49" t="s">
        <v>105</v>
      </c>
      <c r="C172" s="50">
        <v>1586</v>
      </c>
      <c r="D172" s="50">
        <v>1347.66</v>
      </c>
      <c r="E172" s="50">
        <v>296.5</v>
      </c>
      <c r="F172" s="50">
        <v>722.95</v>
      </c>
      <c r="G172" s="50">
        <v>210.98</v>
      </c>
      <c r="H172" s="46">
        <v>120.23</v>
      </c>
    </row>
    <row r="173" spans="1:8">
      <c r="A173" s="4">
        <v>10</v>
      </c>
      <c r="B173" s="15" t="s">
        <v>16</v>
      </c>
      <c r="C173" s="12">
        <f>C174+C175+C178+C176</f>
        <v>18827</v>
      </c>
      <c r="D173" s="12">
        <f>D174+D175+D178+D176+D177</f>
        <v>12402.419999999998</v>
      </c>
      <c r="E173" s="12">
        <f>E174+E175+E178+E176+E177</f>
        <v>4298</v>
      </c>
      <c r="F173" s="12">
        <f>F174+F175+F178+F176+F177</f>
        <v>5577.83</v>
      </c>
      <c r="G173" s="12">
        <f>G174+G175+G178+G176+G177</f>
        <v>2876.8700000000003</v>
      </c>
      <c r="H173" s="12">
        <f>H174+H175+H178+H176+H177</f>
        <v>-350.28</v>
      </c>
    </row>
    <row r="174" spans="1:8">
      <c r="A174" s="3"/>
      <c r="B174" s="10" t="s">
        <v>34</v>
      </c>
      <c r="C174" s="13">
        <v>3133</v>
      </c>
      <c r="D174" s="13">
        <v>2293.96</v>
      </c>
      <c r="E174" s="13">
        <v>857</v>
      </c>
      <c r="F174" s="13">
        <v>761.5</v>
      </c>
      <c r="G174" s="13">
        <v>621.23</v>
      </c>
      <c r="H174" s="28">
        <v>54.23</v>
      </c>
    </row>
    <row r="175" spans="1:8">
      <c r="A175" s="3"/>
      <c r="B175" s="10" t="s">
        <v>35</v>
      </c>
      <c r="C175" s="13">
        <v>13373</v>
      </c>
      <c r="D175" s="13">
        <v>8381.7999999999993</v>
      </c>
      <c r="E175" s="13">
        <v>2365</v>
      </c>
      <c r="F175" s="13">
        <v>4122.33</v>
      </c>
      <c r="G175" s="13">
        <v>2333.38</v>
      </c>
      <c r="H175" s="28">
        <v>-438.91</v>
      </c>
    </row>
    <row r="176" spans="1:8">
      <c r="A176" s="3"/>
      <c r="B176" s="10" t="s">
        <v>74</v>
      </c>
      <c r="C176" s="13">
        <v>2345</v>
      </c>
      <c r="D176" s="13">
        <v>2050.69</v>
      </c>
      <c r="E176" s="13">
        <v>1100</v>
      </c>
      <c r="F176" s="13">
        <v>694</v>
      </c>
      <c r="G176" s="13">
        <v>203.84</v>
      </c>
      <c r="H176" s="28">
        <v>52.85</v>
      </c>
    </row>
    <row r="177" spans="1:8">
      <c r="A177" s="3"/>
      <c r="B177" s="10" t="s">
        <v>231</v>
      </c>
      <c r="C177" s="13">
        <v>0</v>
      </c>
      <c r="D177" s="13">
        <v>10</v>
      </c>
      <c r="E177" s="13">
        <v>0</v>
      </c>
      <c r="F177" s="13">
        <v>0</v>
      </c>
      <c r="G177" s="13">
        <v>10</v>
      </c>
      <c r="H177" s="28">
        <v>0</v>
      </c>
    </row>
    <row r="178" spans="1:8">
      <c r="A178" s="3"/>
      <c r="B178" s="10" t="s">
        <v>44</v>
      </c>
      <c r="C178" s="13">
        <v>-24</v>
      </c>
      <c r="D178" s="13">
        <v>-334.03</v>
      </c>
      <c r="E178" s="13">
        <v>-24</v>
      </c>
      <c r="F178" s="13">
        <v>0</v>
      </c>
      <c r="G178" s="13">
        <v>-291.58</v>
      </c>
      <c r="H178" s="28">
        <v>-18.45</v>
      </c>
    </row>
    <row r="179" spans="1:8">
      <c r="A179" s="3"/>
      <c r="B179" s="49" t="s">
        <v>106</v>
      </c>
      <c r="C179" s="50">
        <v>1323</v>
      </c>
      <c r="D179" s="50">
        <v>413.8</v>
      </c>
      <c r="E179" s="50">
        <v>50</v>
      </c>
      <c r="F179" s="50">
        <v>350</v>
      </c>
      <c r="G179" s="50">
        <v>2.88</v>
      </c>
      <c r="H179" s="46">
        <v>10.92</v>
      </c>
    </row>
    <row r="180" spans="1:8">
      <c r="A180" s="3"/>
      <c r="B180" s="49" t="s">
        <v>107</v>
      </c>
      <c r="C180" s="50">
        <v>5500</v>
      </c>
      <c r="D180" s="50">
        <v>5081.6899999999996</v>
      </c>
      <c r="E180" s="50">
        <v>1777.8</v>
      </c>
      <c r="F180" s="50">
        <v>1312.2</v>
      </c>
      <c r="G180" s="50">
        <v>743.2</v>
      </c>
      <c r="H180" s="46">
        <v>1258.49</v>
      </c>
    </row>
    <row r="181" spans="1:8">
      <c r="A181" s="3"/>
      <c r="B181" s="49" t="s">
        <v>108</v>
      </c>
      <c r="C181" s="50">
        <v>12004</v>
      </c>
      <c r="D181" s="50">
        <v>6896.93</v>
      </c>
      <c r="E181" s="50">
        <v>2470.1999999999998</v>
      </c>
      <c r="F181" s="50">
        <v>3915.63</v>
      </c>
      <c r="G181" s="50">
        <v>2130.79</v>
      </c>
      <c r="H181" s="46">
        <v>-1619.69</v>
      </c>
    </row>
    <row r="182" spans="1:8">
      <c r="A182" s="4">
        <v>11</v>
      </c>
      <c r="B182" s="15" t="s">
        <v>15</v>
      </c>
      <c r="C182" s="12">
        <f>C184+C185</f>
        <v>3512</v>
      </c>
      <c r="D182" s="12">
        <f>D184+D185+D183+D186</f>
        <v>2816.9</v>
      </c>
      <c r="E182" s="12">
        <f>E184+E185+E183+E186</f>
        <v>750</v>
      </c>
      <c r="F182" s="12">
        <f>F184+F185+F183+F186</f>
        <v>900</v>
      </c>
      <c r="G182" s="12">
        <f>G184+G185+G183+G186</f>
        <v>621.07999999999993</v>
      </c>
      <c r="H182" s="12">
        <f>H184+H185+H183+H186</f>
        <v>545.81999999999994</v>
      </c>
    </row>
    <row r="183" spans="1:8">
      <c r="A183" s="4"/>
      <c r="B183" s="10" t="s">
        <v>34</v>
      </c>
      <c r="C183" s="41">
        <v>0</v>
      </c>
      <c r="D183" s="41">
        <v>788.4</v>
      </c>
      <c r="E183" s="41">
        <v>0</v>
      </c>
      <c r="F183" s="41">
        <v>402.5</v>
      </c>
      <c r="G183" s="41">
        <v>311.58</v>
      </c>
      <c r="H183" s="41">
        <v>74.319999999999993</v>
      </c>
    </row>
    <row r="184" spans="1:8">
      <c r="A184" s="3"/>
      <c r="B184" s="10" t="s">
        <v>35</v>
      </c>
      <c r="C184" s="13">
        <v>3412</v>
      </c>
      <c r="D184" s="13">
        <v>1792.5</v>
      </c>
      <c r="E184" s="13">
        <v>650</v>
      </c>
      <c r="F184" s="13">
        <v>497.5</v>
      </c>
      <c r="G184" s="13">
        <v>303.5</v>
      </c>
      <c r="H184" s="28">
        <v>341.5</v>
      </c>
    </row>
    <row r="185" spans="1:8">
      <c r="A185" s="3"/>
      <c r="B185" s="98" t="s">
        <v>231</v>
      </c>
      <c r="C185" s="13">
        <v>100</v>
      </c>
      <c r="D185" s="13">
        <v>100</v>
      </c>
      <c r="E185" s="13">
        <v>100</v>
      </c>
      <c r="F185" s="13">
        <v>0</v>
      </c>
      <c r="G185" s="13">
        <v>0</v>
      </c>
      <c r="H185" s="28">
        <v>0</v>
      </c>
    </row>
    <row r="186" spans="1:8">
      <c r="A186" s="3"/>
      <c r="B186" s="10" t="s">
        <v>74</v>
      </c>
      <c r="C186" s="13">
        <v>0</v>
      </c>
      <c r="D186" s="13">
        <v>136</v>
      </c>
      <c r="E186" s="13">
        <v>0</v>
      </c>
      <c r="F186" s="13">
        <v>0</v>
      </c>
      <c r="G186" s="13">
        <v>6</v>
      </c>
      <c r="H186" s="28">
        <v>130</v>
      </c>
    </row>
    <row r="187" spans="1:8">
      <c r="A187" s="3"/>
      <c r="B187" s="49" t="s">
        <v>109</v>
      </c>
      <c r="C187" s="50">
        <v>3300</v>
      </c>
      <c r="D187" s="50">
        <v>2816.9</v>
      </c>
      <c r="E187" s="50">
        <v>750</v>
      </c>
      <c r="F187" s="50">
        <v>900</v>
      </c>
      <c r="G187" s="50">
        <v>615.08000000000004</v>
      </c>
      <c r="H187" s="46">
        <v>551.82000000000005</v>
      </c>
    </row>
    <row r="188" spans="1:8">
      <c r="A188" s="3"/>
      <c r="B188" s="49" t="s">
        <v>110</v>
      </c>
      <c r="C188" s="50">
        <v>212</v>
      </c>
      <c r="D188" s="50">
        <v>0</v>
      </c>
      <c r="E188" s="50">
        <v>0</v>
      </c>
      <c r="F188" s="50">
        <v>0</v>
      </c>
      <c r="G188" s="50">
        <v>6</v>
      </c>
      <c r="H188" s="46">
        <v>-6</v>
      </c>
    </row>
    <row r="189" spans="1:8">
      <c r="A189" s="4">
        <v>12</v>
      </c>
      <c r="B189" s="15" t="s">
        <v>14</v>
      </c>
      <c r="C189" s="12">
        <f t="shared" ref="C189:H189" si="38">C190</f>
        <v>3907</v>
      </c>
      <c r="D189" s="12">
        <f t="shared" si="38"/>
        <v>2002</v>
      </c>
      <c r="E189" s="12">
        <f t="shared" si="38"/>
        <v>931.4</v>
      </c>
      <c r="F189" s="12">
        <f t="shared" si="38"/>
        <v>950.6</v>
      </c>
      <c r="G189" s="12">
        <f t="shared" si="38"/>
        <v>138</v>
      </c>
      <c r="H189" s="12">
        <f t="shared" si="38"/>
        <v>-18</v>
      </c>
    </row>
    <row r="190" spans="1:8">
      <c r="A190" s="4"/>
      <c r="B190" s="15" t="s">
        <v>72</v>
      </c>
      <c r="C190" s="39">
        <v>3907</v>
      </c>
      <c r="D190" s="39">
        <v>2002</v>
      </c>
      <c r="E190" s="39">
        <v>931.4</v>
      </c>
      <c r="F190" s="39">
        <v>950.6</v>
      </c>
      <c r="G190" s="26">
        <v>138</v>
      </c>
      <c r="H190" s="28">
        <v>-18</v>
      </c>
    </row>
    <row r="191" spans="1:8">
      <c r="A191" s="4"/>
      <c r="B191" s="48" t="s">
        <v>111</v>
      </c>
      <c r="C191" s="47">
        <v>1602</v>
      </c>
      <c r="D191" s="47">
        <v>1602</v>
      </c>
      <c r="E191" s="47">
        <v>801.4</v>
      </c>
      <c r="F191" s="47">
        <v>800.6</v>
      </c>
      <c r="G191" s="50">
        <v>0</v>
      </c>
      <c r="H191" s="46">
        <v>0</v>
      </c>
    </row>
    <row r="192" spans="1:8">
      <c r="A192" s="4"/>
      <c r="B192" s="48" t="s">
        <v>226</v>
      </c>
      <c r="C192" s="47">
        <v>138</v>
      </c>
      <c r="D192" s="47">
        <v>0</v>
      </c>
      <c r="E192" s="47">
        <v>0</v>
      </c>
      <c r="F192" s="47">
        <v>0</v>
      </c>
      <c r="G192" s="50">
        <v>0</v>
      </c>
      <c r="H192" s="46">
        <v>0</v>
      </c>
    </row>
    <row r="193" spans="1:8">
      <c r="A193" s="4"/>
      <c r="B193" s="48" t="s">
        <v>227</v>
      </c>
      <c r="C193" s="47">
        <v>2167</v>
      </c>
      <c r="D193" s="47">
        <v>400</v>
      </c>
      <c r="E193" s="47">
        <v>130</v>
      </c>
      <c r="F193" s="47">
        <v>150</v>
      </c>
      <c r="G193" s="50">
        <v>138</v>
      </c>
      <c r="H193" s="46">
        <v>-18</v>
      </c>
    </row>
    <row r="194" spans="1:8">
      <c r="A194" s="4">
        <v>13</v>
      </c>
      <c r="B194" s="15" t="s">
        <v>13</v>
      </c>
      <c r="C194" s="12">
        <f>C195+C198</f>
        <v>28860</v>
      </c>
      <c r="D194" s="12">
        <f>D195+D198+D200+D199</f>
        <v>35140.269999999997</v>
      </c>
      <c r="E194" s="12">
        <f>E195+E198+E200+E199</f>
        <v>8452</v>
      </c>
      <c r="F194" s="12">
        <f>F195+F198+F200+F199</f>
        <v>11000</v>
      </c>
      <c r="G194" s="12">
        <f>G195+G198+G200+G199</f>
        <v>5709.27</v>
      </c>
      <c r="H194" s="12">
        <f>H195+H198+H200+H199</f>
        <v>9979</v>
      </c>
    </row>
    <row r="195" spans="1:8">
      <c r="A195" s="3"/>
      <c r="B195" s="10" t="s">
        <v>42</v>
      </c>
      <c r="C195" s="13">
        <v>28426</v>
      </c>
      <c r="D195" s="13">
        <f>D196+D197</f>
        <v>29715</v>
      </c>
      <c r="E195" s="13">
        <f>E196+E197</f>
        <v>8450</v>
      </c>
      <c r="F195" s="13">
        <f>F196+F197</f>
        <v>10850</v>
      </c>
      <c r="G195" s="13">
        <f>G196+G197</f>
        <v>5263</v>
      </c>
      <c r="H195" s="13">
        <f>H196+H197</f>
        <v>5152</v>
      </c>
    </row>
    <row r="196" spans="1:8">
      <c r="A196" s="3"/>
      <c r="B196" s="97" t="s">
        <v>228</v>
      </c>
      <c r="C196" s="13">
        <v>17426</v>
      </c>
      <c r="D196" s="13">
        <v>21809</v>
      </c>
      <c r="E196" s="13">
        <v>6729</v>
      </c>
      <c r="F196" s="13">
        <v>5771</v>
      </c>
      <c r="G196" s="13">
        <v>4733</v>
      </c>
      <c r="H196" s="28">
        <v>4576</v>
      </c>
    </row>
    <row r="197" spans="1:8">
      <c r="A197" s="3"/>
      <c r="B197" s="97" t="s">
        <v>229</v>
      </c>
      <c r="C197" s="13">
        <v>11000</v>
      </c>
      <c r="D197" s="13">
        <v>7906</v>
      </c>
      <c r="E197" s="13">
        <v>1721</v>
      </c>
      <c r="F197" s="13">
        <v>5079</v>
      </c>
      <c r="G197" s="13">
        <v>530</v>
      </c>
      <c r="H197" s="28">
        <v>576</v>
      </c>
    </row>
    <row r="198" spans="1:8">
      <c r="A198" s="3"/>
      <c r="B198" s="10" t="s">
        <v>74</v>
      </c>
      <c r="C198" s="13">
        <v>434</v>
      </c>
      <c r="D198" s="13">
        <v>3127</v>
      </c>
      <c r="E198" s="13">
        <v>2</v>
      </c>
      <c r="F198" s="13">
        <v>150</v>
      </c>
      <c r="G198" s="13">
        <v>448</v>
      </c>
      <c r="H198" s="28">
        <v>2527</v>
      </c>
    </row>
    <row r="199" spans="1:8">
      <c r="A199" s="3"/>
      <c r="B199" s="98" t="s">
        <v>231</v>
      </c>
      <c r="C199" s="13">
        <v>0</v>
      </c>
      <c r="D199" s="13">
        <v>2300</v>
      </c>
      <c r="E199" s="13">
        <v>0</v>
      </c>
      <c r="F199" s="13">
        <v>0</v>
      </c>
      <c r="G199" s="13">
        <v>0</v>
      </c>
      <c r="H199" s="28">
        <v>2300</v>
      </c>
    </row>
    <row r="200" spans="1:8">
      <c r="A200" s="3"/>
      <c r="B200" s="10" t="s">
        <v>44</v>
      </c>
      <c r="C200" s="13">
        <v>0</v>
      </c>
      <c r="D200" s="13">
        <v>-1.73</v>
      </c>
      <c r="E200" s="13">
        <v>0</v>
      </c>
      <c r="F200" s="13">
        <v>0</v>
      </c>
      <c r="G200" s="13">
        <v>-1.73</v>
      </c>
      <c r="H200" s="28">
        <v>0</v>
      </c>
    </row>
    <row r="201" spans="1:8">
      <c r="A201" s="3"/>
      <c r="B201" s="49" t="s">
        <v>112</v>
      </c>
      <c r="C201" s="50">
        <v>28860</v>
      </c>
      <c r="D201" s="50">
        <v>31198.27</v>
      </c>
      <c r="E201" s="50">
        <v>8452</v>
      </c>
      <c r="F201" s="50">
        <v>11000</v>
      </c>
      <c r="G201" s="50">
        <v>5709.27</v>
      </c>
      <c r="H201" s="46">
        <v>6037</v>
      </c>
    </row>
    <row r="202" spans="1:8">
      <c r="A202" s="4">
        <v>14</v>
      </c>
      <c r="B202" s="16" t="s">
        <v>12</v>
      </c>
      <c r="C202" s="17">
        <v>30</v>
      </c>
      <c r="D202" s="17">
        <v>27.5</v>
      </c>
      <c r="E202" s="17">
        <v>11</v>
      </c>
      <c r="F202" s="17">
        <v>5</v>
      </c>
      <c r="G202" s="17">
        <v>10</v>
      </c>
      <c r="H202" s="17">
        <v>1.5</v>
      </c>
    </row>
    <row r="203" spans="1:8">
      <c r="A203" s="4"/>
      <c r="B203" s="10" t="s">
        <v>35</v>
      </c>
      <c r="C203" s="29">
        <v>30</v>
      </c>
      <c r="D203" s="29">
        <v>27.5</v>
      </c>
      <c r="E203" s="29">
        <v>11</v>
      </c>
      <c r="F203" s="29">
        <v>5</v>
      </c>
      <c r="G203" s="29">
        <v>10</v>
      </c>
      <c r="H203" s="29">
        <v>1.5</v>
      </c>
    </row>
    <row r="204" spans="1:8">
      <c r="A204" s="4">
        <v>15</v>
      </c>
      <c r="B204" s="16" t="s">
        <v>11</v>
      </c>
      <c r="C204" s="17">
        <f t="shared" ref="C204:H204" si="39">C205+C206+C207+C208</f>
        <v>3193</v>
      </c>
      <c r="D204" s="17">
        <f t="shared" si="39"/>
        <v>7081.53</v>
      </c>
      <c r="E204" s="17">
        <f t="shared" si="39"/>
        <v>79.04000000000002</v>
      </c>
      <c r="F204" s="17">
        <f t="shared" si="39"/>
        <v>2081</v>
      </c>
      <c r="G204" s="17">
        <f t="shared" si="39"/>
        <v>1331.38</v>
      </c>
      <c r="H204" s="17">
        <f t="shared" si="39"/>
        <v>3590.1099999999997</v>
      </c>
    </row>
    <row r="205" spans="1:8">
      <c r="A205" s="3"/>
      <c r="B205" s="10" t="s">
        <v>34</v>
      </c>
      <c r="C205" s="18">
        <v>470</v>
      </c>
      <c r="D205" s="18">
        <v>367.22</v>
      </c>
      <c r="E205" s="18">
        <v>126</v>
      </c>
      <c r="F205" s="18">
        <v>119</v>
      </c>
      <c r="G205" s="18">
        <v>78.17</v>
      </c>
      <c r="H205" s="28">
        <v>44.05</v>
      </c>
    </row>
    <row r="206" spans="1:8">
      <c r="A206" s="3"/>
      <c r="B206" s="10" t="s">
        <v>35</v>
      </c>
      <c r="C206" s="18">
        <v>1465.96</v>
      </c>
      <c r="D206" s="18">
        <v>1795.56</v>
      </c>
      <c r="E206" s="18">
        <v>289</v>
      </c>
      <c r="F206" s="18">
        <v>421</v>
      </c>
      <c r="G206" s="18">
        <v>777.6</v>
      </c>
      <c r="H206" s="28">
        <v>307.95999999999998</v>
      </c>
    </row>
    <row r="207" spans="1:8">
      <c r="A207" s="3"/>
      <c r="B207" s="10" t="s">
        <v>74</v>
      </c>
      <c r="C207" s="18">
        <v>1593</v>
      </c>
      <c r="D207" s="18">
        <v>5589.1</v>
      </c>
      <c r="E207" s="18">
        <v>0</v>
      </c>
      <c r="F207" s="18">
        <v>1541</v>
      </c>
      <c r="G207" s="18">
        <v>810</v>
      </c>
      <c r="H207" s="28">
        <v>3238.1</v>
      </c>
    </row>
    <row r="208" spans="1:8">
      <c r="A208" s="3"/>
      <c r="B208" s="10" t="s">
        <v>44</v>
      </c>
      <c r="C208" s="18">
        <v>-335.96</v>
      </c>
      <c r="D208" s="18">
        <v>-670.35</v>
      </c>
      <c r="E208" s="18">
        <v>-335.96</v>
      </c>
      <c r="F208" s="18">
        <v>0</v>
      </c>
      <c r="G208" s="18">
        <v>-334.39</v>
      </c>
      <c r="H208" s="28">
        <v>0</v>
      </c>
    </row>
    <row r="209" spans="1:8">
      <c r="A209" s="3"/>
      <c r="B209" s="49" t="s">
        <v>113</v>
      </c>
      <c r="C209" s="105">
        <v>3193</v>
      </c>
      <c r="D209" s="105">
        <v>7081.53</v>
      </c>
      <c r="E209" s="105">
        <v>79.040000000000006</v>
      </c>
      <c r="F209" s="105">
        <v>2081</v>
      </c>
      <c r="G209" s="105">
        <v>1331.38</v>
      </c>
      <c r="H209" s="46">
        <v>3590.11</v>
      </c>
    </row>
    <row r="210" spans="1:8">
      <c r="A210" s="21" t="s">
        <v>10</v>
      </c>
      <c r="B210" s="21" t="s">
        <v>9</v>
      </c>
      <c r="C210" s="22">
        <f t="shared" ref="C210:H210" si="40">C99+C105+C112+C115+C118+C125+C137+C144+C158+C173+C182+C189+C194+C202+C204</f>
        <v>158850</v>
      </c>
      <c r="D210" s="22">
        <f t="shared" si="40"/>
        <v>160580.38</v>
      </c>
      <c r="E210" s="22">
        <f t="shared" si="40"/>
        <v>42233.060000000005</v>
      </c>
      <c r="F210" s="22">
        <f t="shared" si="40"/>
        <v>49947</v>
      </c>
      <c r="G210" s="22">
        <f t="shared" si="40"/>
        <v>35149.289999999986</v>
      </c>
      <c r="H210" s="22">
        <f t="shared" si="40"/>
        <v>33251.03</v>
      </c>
    </row>
    <row r="211" spans="1:8">
      <c r="A211" s="4" t="s">
        <v>8</v>
      </c>
      <c r="B211" s="4" t="s">
        <v>7</v>
      </c>
      <c r="C211" s="14">
        <f t="shared" ref="C211:H211" si="41">C98-C210</f>
        <v>0</v>
      </c>
      <c r="D211" s="14">
        <f t="shared" si="41"/>
        <v>0</v>
      </c>
      <c r="E211" s="14">
        <f t="shared" si="41"/>
        <v>0</v>
      </c>
      <c r="F211" s="14">
        <f t="shared" si="41"/>
        <v>0</v>
      </c>
      <c r="G211" s="14">
        <f t="shared" si="41"/>
        <v>0</v>
      </c>
      <c r="H211" s="14">
        <f t="shared" si="41"/>
        <v>0</v>
      </c>
    </row>
    <row r="212" spans="1:8">
      <c r="A212" s="21" t="s">
        <v>65</v>
      </c>
      <c r="B212" s="21" t="s">
        <v>64</v>
      </c>
      <c r="C212" s="22">
        <f>C213+C214+C215+C216+C217+C218+C221+C222+C223+C224+C226+C220+C225</f>
        <v>158850</v>
      </c>
      <c r="D212" s="22">
        <f>D213+D214+D215+D216+D217+D218+D221+D222+D223+D224+D226+D220+D225+D219</f>
        <v>160580.37999999998</v>
      </c>
      <c r="E212" s="22">
        <f>E213+E214+E215+E216+E217+E218+E221+E222+E223+E224+E226+E220+E225+E219</f>
        <v>42233.060000000012</v>
      </c>
      <c r="F212" s="22">
        <f>F213+F214+F215+F216+F217+F218+F221+F222+F223+F224+F226+F220+F225+F219</f>
        <v>49947</v>
      </c>
      <c r="G212" s="22">
        <f>G213+G214+G215+G216+G217+G218+G221+G222+G223+G224+G226+G220+G225+G219</f>
        <v>35149.290000000008</v>
      </c>
      <c r="H212" s="22">
        <f>H213+H214+H215+H216+H217+H218+H221+H222+H223+H224+H226+H220+H225+H219</f>
        <v>33251.03</v>
      </c>
    </row>
    <row r="213" spans="1:8">
      <c r="A213" s="3">
        <v>1</v>
      </c>
      <c r="B213" s="2" t="s">
        <v>6</v>
      </c>
      <c r="C213" s="14">
        <f>C100+C119+C126+C145+C159+C174+C205+C138</f>
        <v>73329</v>
      </c>
      <c r="D213" s="14">
        <f>D100+D119+D126+D145+D159+D174+D205+D138+D183</f>
        <v>71999.09</v>
      </c>
      <c r="E213" s="14">
        <f>E100+E119+E126+E145+E159+E174+E205+E138+E183</f>
        <v>20548.100000000002</v>
      </c>
      <c r="F213" s="14">
        <f>F100+F119+F126+F145+F159+F174+F205+F138+F183</f>
        <v>21242.27</v>
      </c>
      <c r="G213" s="14">
        <f>G100+G119+G126+G145+G159+G174+G205+G138+G183</f>
        <v>17742.46</v>
      </c>
      <c r="H213" s="14">
        <f>H100+H119+H126+H145+H159+H174+H205+H138+H183</f>
        <v>12466.259999999998</v>
      </c>
    </row>
    <row r="214" spans="1:8">
      <c r="A214" s="3">
        <v>2</v>
      </c>
      <c r="B214" s="2" t="s">
        <v>5</v>
      </c>
      <c r="C214" s="14">
        <f t="shared" ref="C214:H214" si="42">C101+C120+C127+C146+C160+C175+C184+C202+C206+C139</f>
        <v>31749.96</v>
      </c>
      <c r="D214" s="14">
        <f t="shared" si="42"/>
        <v>25677.22</v>
      </c>
      <c r="E214" s="14">
        <f t="shared" si="42"/>
        <v>7515</v>
      </c>
      <c r="F214" s="14">
        <f t="shared" si="42"/>
        <v>8307.16</v>
      </c>
      <c r="G214" s="14">
        <f t="shared" si="42"/>
        <v>6095.54</v>
      </c>
      <c r="H214" s="14">
        <f t="shared" si="42"/>
        <v>3759.52</v>
      </c>
    </row>
    <row r="215" spans="1:8">
      <c r="A215" s="3">
        <v>3</v>
      </c>
      <c r="B215" s="2" t="s">
        <v>68</v>
      </c>
      <c r="C215" s="14">
        <f t="shared" ref="C215:H215" si="43">C112</f>
        <v>3210</v>
      </c>
      <c r="D215" s="14">
        <f t="shared" si="43"/>
        <v>2250</v>
      </c>
      <c r="E215" s="14">
        <f t="shared" si="43"/>
        <v>1170</v>
      </c>
      <c r="F215" s="14">
        <f t="shared" si="43"/>
        <v>1200</v>
      </c>
      <c r="G215" s="14">
        <f t="shared" si="43"/>
        <v>830</v>
      </c>
      <c r="H215" s="14">
        <f t="shared" si="43"/>
        <v>-950</v>
      </c>
    </row>
    <row r="216" spans="1:8">
      <c r="A216" s="3">
        <v>4</v>
      </c>
      <c r="B216" s="2" t="s">
        <v>4</v>
      </c>
      <c r="C216" s="14">
        <f t="shared" ref="C216:H216" si="44">C195</f>
        <v>28426</v>
      </c>
      <c r="D216" s="14">
        <f t="shared" si="44"/>
        <v>29715</v>
      </c>
      <c r="E216" s="14">
        <f t="shared" si="44"/>
        <v>8450</v>
      </c>
      <c r="F216" s="14">
        <f t="shared" si="44"/>
        <v>10850</v>
      </c>
      <c r="G216" s="14">
        <f t="shared" si="44"/>
        <v>5263</v>
      </c>
      <c r="H216" s="14">
        <f t="shared" si="44"/>
        <v>5152</v>
      </c>
    </row>
    <row r="217" spans="1:8">
      <c r="A217" s="3">
        <v>5</v>
      </c>
      <c r="B217" s="2" t="s">
        <v>115</v>
      </c>
      <c r="C217" s="14">
        <f t="shared" ref="C217:H217" si="45">C107</f>
        <v>100</v>
      </c>
      <c r="D217" s="14">
        <f t="shared" si="45"/>
        <v>71.48</v>
      </c>
      <c r="E217" s="14">
        <f t="shared" si="45"/>
        <v>0</v>
      </c>
      <c r="F217" s="14">
        <f t="shared" si="45"/>
        <v>0</v>
      </c>
      <c r="G217" s="14">
        <f t="shared" si="45"/>
        <v>0</v>
      </c>
      <c r="H217" s="14">
        <f t="shared" si="45"/>
        <v>71.48</v>
      </c>
    </row>
    <row r="218" spans="1:8">
      <c r="A218" s="3">
        <v>6</v>
      </c>
      <c r="B218" s="2" t="s">
        <v>3</v>
      </c>
      <c r="C218" s="14">
        <f t="shared" ref="C218:H218" si="46">C106+C116+C121+C147+C161</f>
        <v>6552</v>
      </c>
      <c r="D218" s="14">
        <f t="shared" si="46"/>
        <v>6995.25</v>
      </c>
      <c r="E218" s="14">
        <f t="shared" si="46"/>
        <v>1832.47</v>
      </c>
      <c r="F218" s="14">
        <f t="shared" si="46"/>
        <v>1900.42</v>
      </c>
      <c r="G218" s="14">
        <f t="shared" si="46"/>
        <v>1808.07</v>
      </c>
      <c r="H218" s="14">
        <f t="shared" si="46"/>
        <v>1454.29</v>
      </c>
    </row>
    <row r="219" spans="1:8">
      <c r="A219" s="3">
        <v>7</v>
      </c>
      <c r="B219" s="2" t="s">
        <v>2</v>
      </c>
      <c r="C219" s="14">
        <v>0</v>
      </c>
      <c r="D219" s="14">
        <f>D102</f>
        <v>39</v>
      </c>
      <c r="E219" s="14">
        <f>E102</f>
        <v>0</v>
      </c>
      <c r="F219" s="14">
        <f>F102</f>
        <v>0</v>
      </c>
      <c r="G219" s="14">
        <f>G102</f>
        <v>35.5</v>
      </c>
      <c r="H219" s="14">
        <f>H102</f>
        <v>3.5</v>
      </c>
    </row>
    <row r="220" spans="1:8">
      <c r="A220" s="3">
        <v>8</v>
      </c>
      <c r="B220" s="2" t="s">
        <v>225</v>
      </c>
      <c r="C220" s="14">
        <f t="shared" ref="C220:H220" si="47">C162</f>
        <v>3077</v>
      </c>
      <c r="D220" s="14">
        <f t="shared" si="47"/>
        <v>3782</v>
      </c>
      <c r="E220" s="14">
        <f t="shared" si="47"/>
        <v>0</v>
      </c>
      <c r="F220" s="14">
        <f t="shared" si="47"/>
        <v>1540</v>
      </c>
      <c r="G220" s="14">
        <f t="shared" si="47"/>
        <v>1091.75</v>
      </c>
      <c r="H220" s="14">
        <f t="shared" si="47"/>
        <v>1150.25</v>
      </c>
    </row>
    <row r="221" spans="1:8">
      <c r="A221" s="3">
        <v>9</v>
      </c>
      <c r="B221" s="2" t="s">
        <v>1</v>
      </c>
      <c r="C221" s="14">
        <f t="shared" ref="C221:H221" si="48">C128+C140+C163</f>
        <v>3178</v>
      </c>
      <c r="D221" s="14">
        <f t="shared" si="48"/>
        <v>3405.59</v>
      </c>
      <c r="E221" s="14">
        <f t="shared" si="48"/>
        <v>732.65</v>
      </c>
      <c r="F221" s="14">
        <f t="shared" si="48"/>
        <v>1049.1500000000001</v>
      </c>
      <c r="G221" s="14">
        <f t="shared" si="48"/>
        <v>859.22</v>
      </c>
      <c r="H221" s="14">
        <f t="shared" si="48"/>
        <v>764.56999999999994</v>
      </c>
    </row>
    <row r="222" spans="1:8">
      <c r="A222" s="3">
        <v>10</v>
      </c>
      <c r="B222" s="2" t="s">
        <v>0</v>
      </c>
      <c r="C222" s="14">
        <f t="shared" ref="C222:H222" si="49">C129+C148</f>
        <v>181</v>
      </c>
      <c r="D222" s="14">
        <f t="shared" si="49"/>
        <v>179.63</v>
      </c>
      <c r="E222" s="14">
        <f t="shared" si="49"/>
        <v>24.9</v>
      </c>
      <c r="F222" s="14">
        <f t="shared" si="49"/>
        <v>81.900000000000006</v>
      </c>
      <c r="G222" s="14">
        <f t="shared" si="49"/>
        <v>6.5</v>
      </c>
      <c r="H222" s="14">
        <f t="shared" si="49"/>
        <v>66.33</v>
      </c>
    </row>
    <row r="223" spans="1:8">
      <c r="A223" s="3">
        <v>11</v>
      </c>
      <c r="B223" s="2" t="s">
        <v>39</v>
      </c>
      <c r="C223" s="14">
        <f t="shared" ref="C223:H223" si="50">C190+C110</f>
        <v>4107</v>
      </c>
      <c r="D223" s="14">
        <f t="shared" si="50"/>
        <v>2202</v>
      </c>
      <c r="E223" s="14">
        <f t="shared" si="50"/>
        <v>931.4</v>
      </c>
      <c r="F223" s="14">
        <f t="shared" si="50"/>
        <v>1050.5999999999999</v>
      </c>
      <c r="G223" s="14">
        <f t="shared" si="50"/>
        <v>238</v>
      </c>
      <c r="H223" s="14">
        <f t="shared" si="50"/>
        <v>-18</v>
      </c>
    </row>
    <row r="224" spans="1:8">
      <c r="A224" s="3">
        <v>12</v>
      </c>
      <c r="B224" s="2" t="s">
        <v>37</v>
      </c>
      <c r="C224" s="14">
        <f>C130+C149+C176+C207+C198+C122</f>
        <v>5224</v>
      </c>
      <c r="D224" s="14">
        <f>D130+D149+D176+D207+D198+D122+D186+D164+D141</f>
        <v>12994.29</v>
      </c>
      <c r="E224" s="14">
        <f>E130+E149+E176+E207+E198+E122+E186+E164+E141</f>
        <v>1299</v>
      </c>
      <c r="F224" s="14">
        <f>F130+F149+F176+F207+F198+F122+F186+F164+F141</f>
        <v>2730</v>
      </c>
      <c r="G224" s="14">
        <f>G130+G149+G176+G207+G198+G122+G186+G164+G141</f>
        <v>1829.8400000000001</v>
      </c>
      <c r="H224" s="14">
        <f>H130+H149+H176+H207+H198+H122+H186+H164+H141</f>
        <v>7135.45</v>
      </c>
    </row>
    <row r="225" spans="1:8">
      <c r="A225" s="3">
        <v>13</v>
      </c>
      <c r="B225" s="2" t="s">
        <v>230</v>
      </c>
      <c r="C225" s="14">
        <f>C185</f>
        <v>100</v>
      </c>
      <c r="D225" s="14">
        <f>D185+D177+D199</f>
        <v>2410</v>
      </c>
      <c r="E225" s="14">
        <f>E185+E177+E199</f>
        <v>100</v>
      </c>
      <c r="F225" s="14">
        <f>F185+F177+F199</f>
        <v>0</v>
      </c>
      <c r="G225" s="14">
        <f>G185+G177+G199</f>
        <v>10</v>
      </c>
      <c r="H225" s="14">
        <f>H185+H177+H199</f>
        <v>2300</v>
      </c>
    </row>
    <row r="226" spans="1:8">
      <c r="A226" s="3">
        <v>14</v>
      </c>
      <c r="B226" s="1" t="s">
        <v>45</v>
      </c>
      <c r="C226" s="14">
        <f>C103+C178+C208+C131</f>
        <v>-383.96</v>
      </c>
      <c r="D226" s="14">
        <f>D103+D178+D208+D131+D200+D150+D165</f>
        <v>-1140.17</v>
      </c>
      <c r="E226" s="14">
        <f>E103+E178+E208+E131+E200+E150+E165</f>
        <v>-370.46</v>
      </c>
      <c r="F226" s="14">
        <f>F103+F178+F208+F131+F200+F150+F165</f>
        <v>-4.5</v>
      </c>
      <c r="G226" s="14">
        <f>G103+G178+G208+G131+G200+G150+G165</f>
        <v>-660.59</v>
      </c>
      <c r="H226" s="14">
        <f>H103+H178+H208+H131+H200+H150+H165</f>
        <v>-104.61999999999999</v>
      </c>
    </row>
    <row r="227" spans="1:8">
      <c r="A227" s="106"/>
    </row>
    <row r="228" spans="1:8">
      <c r="B228" s="20" t="s">
        <v>251</v>
      </c>
      <c r="C228" s="20"/>
      <c r="D228" s="20"/>
    </row>
    <row r="230" spans="1:8">
      <c r="A230" s="8" t="s">
        <v>33</v>
      </c>
      <c r="B230" s="35" t="s">
        <v>32</v>
      </c>
      <c r="C230" s="31" t="s">
        <v>66</v>
      </c>
      <c r="D230" s="31" t="s">
        <v>66</v>
      </c>
      <c r="E230" s="31" t="s">
        <v>66</v>
      </c>
      <c r="F230" s="31" t="s">
        <v>66</v>
      </c>
      <c r="G230" s="31" t="s">
        <v>66</v>
      </c>
      <c r="H230" s="42" t="s">
        <v>66</v>
      </c>
    </row>
    <row r="231" spans="1:8">
      <c r="A231" s="30" t="s">
        <v>31</v>
      </c>
      <c r="B231" s="36"/>
      <c r="C231" s="32" t="s">
        <v>70</v>
      </c>
      <c r="D231" s="32" t="s">
        <v>245</v>
      </c>
      <c r="E231" s="32" t="s">
        <v>75</v>
      </c>
      <c r="F231" s="32" t="s">
        <v>75</v>
      </c>
      <c r="G231" s="32" t="s">
        <v>75</v>
      </c>
      <c r="H231" s="43" t="s">
        <v>75</v>
      </c>
    </row>
    <row r="232" spans="1:8">
      <c r="A232" s="30"/>
      <c r="B232" s="36"/>
      <c r="C232" s="101" t="s">
        <v>250</v>
      </c>
      <c r="D232" s="32"/>
      <c r="E232" s="32" t="s">
        <v>26</v>
      </c>
      <c r="F232" s="32" t="s">
        <v>10</v>
      </c>
      <c r="G232" s="32" t="s">
        <v>8</v>
      </c>
      <c r="H232" s="43" t="s">
        <v>65</v>
      </c>
    </row>
    <row r="233" spans="1:8">
      <c r="A233" s="38"/>
      <c r="B233" s="37"/>
      <c r="C233" s="33" t="s">
        <v>222</v>
      </c>
      <c r="D233" s="33" t="s">
        <v>222</v>
      </c>
      <c r="E233" s="33" t="s">
        <v>222</v>
      </c>
      <c r="F233" s="33" t="s">
        <v>222</v>
      </c>
      <c r="G233" s="33" t="s">
        <v>222</v>
      </c>
      <c r="H233" s="33" t="s">
        <v>222</v>
      </c>
    </row>
    <row r="234" spans="1:8">
      <c r="A234" s="6" t="s">
        <v>30</v>
      </c>
      <c r="B234" s="6" t="s">
        <v>29</v>
      </c>
      <c r="C234" s="6">
        <v>1</v>
      </c>
      <c r="D234" s="6">
        <v>2</v>
      </c>
      <c r="E234" s="6">
        <v>2</v>
      </c>
      <c r="F234" s="6">
        <v>3</v>
      </c>
      <c r="G234" s="27">
        <v>4</v>
      </c>
      <c r="H234" s="34" t="s">
        <v>77</v>
      </c>
    </row>
    <row r="235" spans="1:8">
      <c r="A235" s="4">
        <v>1</v>
      </c>
      <c r="B235" s="15" t="s">
        <v>116</v>
      </c>
      <c r="C235" s="12">
        <f t="shared" ref="C235:H235" si="51">C236+C237+C238+C239+C240+C241+C242</f>
        <v>3880</v>
      </c>
      <c r="D235" s="12">
        <f t="shared" si="51"/>
        <v>2779.88</v>
      </c>
      <c r="E235" s="12">
        <f t="shared" si="51"/>
        <v>1217.43</v>
      </c>
      <c r="F235" s="12">
        <f t="shared" si="51"/>
        <v>858.99999999999989</v>
      </c>
      <c r="G235" s="12">
        <f t="shared" si="51"/>
        <v>500.16000000000008</v>
      </c>
      <c r="H235" s="12">
        <f t="shared" si="51"/>
        <v>203.29000000000002</v>
      </c>
    </row>
    <row r="236" spans="1:8">
      <c r="A236" s="3"/>
      <c r="B236" s="9" t="s">
        <v>51</v>
      </c>
      <c r="C236" s="11">
        <v>390</v>
      </c>
      <c r="D236" s="11">
        <v>10.95</v>
      </c>
      <c r="E236" s="11">
        <v>3</v>
      </c>
      <c r="F236" s="11">
        <v>79</v>
      </c>
      <c r="G236" s="11">
        <v>-81.05</v>
      </c>
      <c r="H236" s="28">
        <v>10</v>
      </c>
    </row>
    <row r="237" spans="1:8">
      <c r="A237" s="3"/>
      <c r="B237" s="9" t="s">
        <v>52</v>
      </c>
      <c r="C237" s="11">
        <v>2400</v>
      </c>
      <c r="D237" s="11">
        <v>1920.8</v>
      </c>
      <c r="E237" s="11">
        <v>778</v>
      </c>
      <c r="F237" s="11">
        <v>543</v>
      </c>
      <c r="G237" s="11">
        <v>527.5</v>
      </c>
      <c r="H237" s="28">
        <v>72.3</v>
      </c>
    </row>
    <row r="238" spans="1:8">
      <c r="A238" s="3"/>
      <c r="B238" s="9" t="s">
        <v>117</v>
      </c>
      <c r="C238" s="11">
        <v>235</v>
      </c>
      <c r="D238" s="11">
        <v>210.35</v>
      </c>
      <c r="E238" s="11">
        <v>96.7</v>
      </c>
      <c r="F238" s="11">
        <v>50.3</v>
      </c>
      <c r="G238" s="11">
        <v>24.85</v>
      </c>
      <c r="H238" s="28">
        <v>38.5</v>
      </c>
    </row>
    <row r="239" spans="1:8">
      <c r="A239" s="3"/>
      <c r="B239" s="9" t="s">
        <v>118</v>
      </c>
      <c r="C239" s="11">
        <v>390</v>
      </c>
      <c r="D239" s="11">
        <v>278.8</v>
      </c>
      <c r="E239" s="11">
        <v>173.73</v>
      </c>
      <c r="F239" s="11">
        <v>71.900000000000006</v>
      </c>
      <c r="G239" s="11">
        <v>44.77</v>
      </c>
      <c r="H239" s="28">
        <v>-11.6</v>
      </c>
    </row>
    <row r="240" spans="1:8">
      <c r="A240" s="3"/>
      <c r="B240" s="9" t="s">
        <v>119</v>
      </c>
      <c r="C240" s="11">
        <v>120</v>
      </c>
      <c r="D240" s="11">
        <v>109</v>
      </c>
      <c r="E240" s="11">
        <v>73</v>
      </c>
      <c r="F240" s="11">
        <v>31</v>
      </c>
      <c r="G240" s="11">
        <v>5</v>
      </c>
      <c r="H240" s="28">
        <v>0</v>
      </c>
    </row>
    <row r="241" spans="1:8">
      <c r="A241" s="3"/>
      <c r="B241" s="9" t="s">
        <v>120</v>
      </c>
      <c r="C241" s="11">
        <v>210</v>
      </c>
      <c r="D241" s="11">
        <v>226.34</v>
      </c>
      <c r="E241" s="11">
        <v>88</v>
      </c>
      <c r="F241" s="11">
        <v>53</v>
      </c>
      <c r="G241" s="11">
        <v>12.25</v>
      </c>
      <c r="H241" s="28">
        <v>73.09</v>
      </c>
    </row>
    <row r="242" spans="1:8">
      <c r="A242" s="3"/>
      <c r="B242" s="9" t="s">
        <v>121</v>
      </c>
      <c r="C242" s="11">
        <v>135</v>
      </c>
      <c r="D242" s="11">
        <v>23.64</v>
      </c>
      <c r="E242" s="11">
        <v>5</v>
      </c>
      <c r="F242" s="11">
        <v>30.8</v>
      </c>
      <c r="G242" s="11">
        <v>-33.159999999999997</v>
      </c>
      <c r="H242" s="28">
        <v>21</v>
      </c>
    </row>
    <row r="243" spans="1:8">
      <c r="A243" s="4">
        <v>2</v>
      </c>
      <c r="B243" s="15" t="s">
        <v>122</v>
      </c>
      <c r="C243" s="12">
        <v>6532</v>
      </c>
      <c r="D243" s="12">
        <v>6973.25</v>
      </c>
      <c r="E243" s="12">
        <v>1825.97</v>
      </c>
      <c r="F243" s="12">
        <v>1894.42</v>
      </c>
      <c r="G243" s="12">
        <v>1802.57</v>
      </c>
      <c r="H243" s="12">
        <v>1450.29</v>
      </c>
    </row>
    <row r="244" spans="1:8">
      <c r="A244" s="4">
        <v>3</v>
      </c>
      <c r="B244" s="15" t="s">
        <v>257</v>
      </c>
      <c r="C244" s="12">
        <v>0</v>
      </c>
      <c r="D244" s="12">
        <v>27.2</v>
      </c>
      <c r="E244" s="12">
        <v>0</v>
      </c>
      <c r="F244" s="12">
        <v>0</v>
      </c>
      <c r="G244" s="12">
        <v>27.2</v>
      </c>
      <c r="H244" s="12">
        <v>0</v>
      </c>
    </row>
    <row r="245" spans="1:8">
      <c r="A245" s="21" t="s">
        <v>26</v>
      </c>
      <c r="B245" s="21" t="s">
        <v>25</v>
      </c>
      <c r="C245" s="22">
        <f>C235+C243</f>
        <v>10412</v>
      </c>
      <c r="D245" s="22">
        <f>D235+D243+D244</f>
        <v>9780.3300000000017</v>
      </c>
      <c r="E245" s="22">
        <f>E235+E243+E244</f>
        <v>3043.4</v>
      </c>
      <c r="F245" s="22">
        <f>F235+F243+F244</f>
        <v>2753.42</v>
      </c>
      <c r="G245" s="22">
        <f>G235+G243+G244</f>
        <v>2329.9299999999998</v>
      </c>
      <c r="H245" s="22">
        <f>H235+H243+H244</f>
        <v>1653.58</v>
      </c>
    </row>
    <row r="246" spans="1:8">
      <c r="A246" s="4">
        <v>1</v>
      </c>
      <c r="B246" s="15" t="s">
        <v>23</v>
      </c>
      <c r="C246" s="12">
        <f t="shared" ref="C246:H246" si="52">C247+C248</f>
        <v>634</v>
      </c>
      <c r="D246" s="12">
        <f t="shared" si="52"/>
        <v>750.34</v>
      </c>
      <c r="E246" s="12">
        <f t="shared" si="52"/>
        <v>200</v>
      </c>
      <c r="F246" s="12">
        <f t="shared" si="52"/>
        <v>203</v>
      </c>
      <c r="G246" s="12">
        <f t="shared" si="52"/>
        <v>172.25</v>
      </c>
      <c r="H246" s="12">
        <f t="shared" si="52"/>
        <v>175.09</v>
      </c>
    </row>
    <row r="247" spans="1:8">
      <c r="A247" s="4"/>
      <c r="B247" s="10" t="s">
        <v>34</v>
      </c>
      <c r="C247" s="41">
        <v>340</v>
      </c>
      <c r="D247" s="41">
        <v>385.74</v>
      </c>
      <c r="E247" s="41">
        <v>130</v>
      </c>
      <c r="F247" s="41">
        <v>76</v>
      </c>
      <c r="G247" s="41">
        <v>62.15</v>
      </c>
      <c r="H247" s="28">
        <v>117.59</v>
      </c>
    </row>
    <row r="248" spans="1:8">
      <c r="A248" s="3"/>
      <c r="B248" s="10" t="s">
        <v>35</v>
      </c>
      <c r="C248" s="19">
        <v>294</v>
      </c>
      <c r="D248" s="19">
        <v>364.6</v>
      </c>
      <c r="E248" s="19">
        <v>70</v>
      </c>
      <c r="F248" s="19">
        <v>127</v>
      </c>
      <c r="G248" s="19">
        <v>110.1</v>
      </c>
      <c r="H248" s="28">
        <v>57.5</v>
      </c>
    </row>
    <row r="249" spans="1:8">
      <c r="A249" s="3"/>
      <c r="B249" s="48" t="s">
        <v>81</v>
      </c>
      <c r="C249" s="47">
        <v>634</v>
      </c>
      <c r="D249" s="47">
        <v>750.34</v>
      </c>
      <c r="E249" s="47">
        <v>200</v>
      </c>
      <c r="F249" s="47">
        <v>203</v>
      </c>
      <c r="G249" s="47">
        <v>172.25</v>
      </c>
      <c r="H249" s="46">
        <v>175.09</v>
      </c>
    </row>
    <row r="250" spans="1:8">
      <c r="A250" s="4">
        <v>2</v>
      </c>
      <c r="B250" s="15" t="s">
        <v>21</v>
      </c>
      <c r="C250" s="12">
        <f>C251+C252+C253</f>
        <v>4760</v>
      </c>
      <c r="D250" s="12">
        <f>D251+D252+D253+D254</f>
        <v>4116.6000000000004</v>
      </c>
      <c r="E250" s="12">
        <f>E251+E252+E253+E254</f>
        <v>1386</v>
      </c>
      <c r="F250" s="12">
        <f>F251+F252+F253+F254</f>
        <v>1127</v>
      </c>
      <c r="G250" s="12">
        <f>G251+G252+G253+G254</f>
        <v>1100</v>
      </c>
      <c r="H250" s="12">
        <f>H251+H252+H253+H254</f>
        <v>503.6</v>
      </c>
    </row>
    <row r="251" spans="1:8">
      <c r="A251" s="3"/>
      <c r="B251" s="10" t="s">
        <v>34</v>
      </c>
      <c r="C251" s="13">
        <v>4020</v>
      </c>
      <c r="D251" s="13">
        <v>3437.5</v>
      </c>
      <c r="E251" s="13">
        <v>1168</v>
      </c>
      <c r="F251" s="13">
        <v>960</v>
      </c>
      <c r="G251" s="13">
        <v>937</v>
      </c>
      <c r="H251" s="28">
        <v>372.5</v>
      </c>
    </row>
    <row r="252" spans="1:8">
      <c r="A252" s="3"/>
      <c r="B252" s="10" t="s">
        <v>35</v>
      </c>
      <c r="C252" s="13">
        <v>740</v>
      </c>
      <c r="D252" s="13">
        <v>689</v>
      </c>
      <c r="E252" s="13">
        <v>218</v>
      </c>
      <c r="F252" s="13">
        <v>167</v>
      </c>
      <c r="G252" s="13">
        <v>163</v>
      </c>
      <c r="H252" s="28">
        <v>141</v>
      </c>
    </row>
    <row r="253" spans="1:8">
      <c r="A253" s="3"/>
      <c r="B253" s="10" t="s">
        <v>74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28">
        <v>0</v>
      </c>
    </row>
    <row r="254" spans="1:8">
      <c r="A254" s="3"/>
      <c r="B254" s="10" t="s">
        <v>236</v>
      </c>
      <c r="C254" s="13">
        <v>0</v>
      </c>
      <c r="D254" s="13">
        <v>-9.9</v>
      </c>
      <c r="E254" s="13">
        <v>0</v>
      </c>
      <c r="F254" s="13">
        <v>0</v>
      </c>
      <c r="G254" s="13">
        <v>0</v>
      </c>
      <c r="H254" s="28">
        <v>-9.9</v>
      </c>
    </row>
    <row r="255" spans="1:8">
      <c r="A255" s="3"/>
      <c r="B255" s="49" t="s">
        <v>85</v>
      </c>
      <c r="C255" s="50">
        <v>4760</v>
      </c>
      <c r="D255" s="50">
        <v>4116.6000000000004</v>
      </c>
      <c r="E255" s="50">
        <v>1386</v>
      </c>
      <c r="F255" s="50">
        <v>1127</v>
      </c>
      <c r="G255" s="50">
        <v>1100</v>
      </c>
      <c r="H255" s="46">
        <v>503.6</v>
      </c>
    </row>
    <row r="256" spans="1:8">
      <c r="A256" s="4">
        <v>3</v>
      </c>
      <c r="B256" s="15" t="s">
        <v>18</v>
      </c>
      <c r="C256" s="12">
        <f t="shared" ref="C256:H256" si="53">C257+C258+C259</f>
        <v>4315</v>
      </c>
      <c r="D256" s="12">
        <f t="shared" si="53"/>
        <v>4240.7</v>
      </c>
      <c r="E256" s="12">
        <f t="shared" si="53"/>
        <v>1253.4000000000001</v>
      </c>
      <c r="F256" s="12">
        <f t="shared" si="53"/>
        <v>1252.42</v>
      </c>
      <c r="G256" s="12">
        <f t="shared" si="53"/>
        <v>921.8</v>
      </c>
      <c r="H256" s="12">
        <f t="shared" si="53"/>
        <v>813.08</v>
      </c>
    </row>
    <row r="257" spans="1:8">
      <c r="A257" s="3"/>
      <c r="B257" s="10" t="s">
        <v>34</v>
      </c>
      <c r="C257" s="13">
        <v>2313.5</v>
      </c>
      <c r="D257" s="13">
        <v>1902.04</v>
      </c>
      <c r="E257" s="13">
        <v>714.55</v>
      </c>
      <c r="F257" s="13">
        <v>573.35</v>
      </c>
      <c r="G257" s="13">
        <v>447.65</v>
      </c>
      <c r="H257" s="28">
        <v>166.49</v>
      </c>
    </row>
    <row r="258" spans="1:8">
      <c r="A258" s="3"/>
      <c r="B258" s="10" t="s">
        <v>35</v>
      </c>
      <c r="C258" s="13">
        <v>2003.6</v>
      </c>
      <c r="D258" s="13">
        <v>2340.7600000000002</v>
      </c>
      <c r="E258" s="13">
        <v>540.95000000000005</v>
      </c>
      <c r="F258" s="13">
        <v>679.07</v>
      </c>
      <c r="G258" s="13">
        <v>474.15</v>
      </c>
      <c r="H258" s="28">
        <v>646.59</v>
      </c>
    </row>
    <row r="259" spans="1:8">
      <c r="A259" s="3"/>
      <c r="B259" s="10" t="s">
        <v>236</v>
      </c>
      <c r="C259" s="13">
        <v>-2.1</v>
      </c>
      <c r="D259" s="13">
        <v>-2.1</v>
      </c>
      <c r="E259" s="13">
        <v>-2.1</v>
      </c>
      <c r="F259" s="13">
        <v>0</v>
      </c>
      <c r="G259" s="13">
        <v>0</v>
      </c>
      <c r="H259" s="28">
        <v>0</v>
      </c>
    </row>
    <row r="260" spans="1:8">
      <c r="A260" s="3"/>
      <c r="B260" s="49" t="s">
        <v>92</v>
      </c>
      <c r="C260" s="50">
        <v>2160</v>
      </c>
      <c r="D260" s="50">
        <v>1822.31</v>
      </c>
      <c r="E260" s="50">
        <v>631.4</v>
      </c>
      <c r="F260" s="50">
        <v>549.20000000000005</v>
      </c>
      <c r="G260" s="50">
        <v>415.99</v>
      </c>
      <c r="H260" s="46">
        <v>225.72</v>
      </c>
    </row>
    <row r="261" spans="1:8">
      <c r="A261" s="3"/>
      <c r="B261" s="49" t="s">
        <v>93</v>
      </c>
      <c r="C261" s="50">
        <v>435</v>
      </c>
      <c r="D261" s="50">
        <v>333.14</v>
      </c>
      <c r="E261" s="50">
        <v>122</v>
      </c>
      <c r="F261" s="50">
        <v>98</v>
      </c>
      <c r="G261" s="50">
        <v>35.78</v>
      </c>
      <c r="H261" s="46">
        <v>77.36</v>
      </c>
    </row>
    <row r="262" spans="1:8">
      <c r="A262" s="3"/>
      <c r="B262" s="49" t="s">
        <v>94</v>
      </c>
      <c r="C262" s="50">
        <v>1720</v>
      </c>
      <c r="D262" s="50">
        <v>2085.25</v>
      </c>
      <c r="E262" s="50">
        <v>500</v>
      </c>
      <c r="F262" s="50">
        <v>579.79999999999995</v>
      </c>
      <c r="G262" s="50">
        <v>470.03</v>
      </c>
      <c r="H262" s="46">
        <v>510</v>
      </c>
    </row>
    <row r="263" spans="1:8">
      <c r="A263" s="4">
        <v>4</v>
      </c>
      <c r="B263" s="15" t="s">
        <v>17</v>
      </c>
      <c r="C263" s="12">
        <f t="shared" ref="C263:H263" si="54">C264+C265</f>
        <v>703</v>
      </c>
      <c r="D263" s="12">
        <f t="shared" si="54"/>
        <v>672.69</v>
      </c>
      <c r="E263" s="12">
        <f t="shared" si="54"/>
        <v>204</v>
      </c>
      <c r="F263" s="12">
        <f t="shared" si="54"/>
        <v>171</v>
      </c>
      <c r="G263" s="12">
        <f t="shared" si="54"/>
        <v>135.88</v>
      </c>
      <c r="H263" s="12">
        <f t="shared" si="54"/>
        <v>161.81</v>
      </c>
    </row>
    <row r="264" spans="1:8">
      <c r="A264" s="3"/>
      <c r="B264" s="10" t="s">
        <v>34</v>
      </c>
      <c r="C264" s="13">
        <v>289</v>
      </c>
      <c r="D264" s="13">
        <v>258.33999999999997</v>
      </c>
      <c r="E264" s="13">
        <v>85</v>
      </c>
      <c r="F264" s="13">
        <v>69</v>
      </c>
      <c r="G264" s="13">
        <v>59.03</v>
      </c>
      <c r="H264" s="28">
        <v>45.31</v>
      </c>
    </row>
    <row r="265" spans="1:8">
      <c r="A265" s="3"/>
      <c r="B265" s="10" t="s">
        <v>35</v>
      </c>
      <c r="C265" s="13">
        <v>414</v>
      </c>
      <c r="D265" s="13">
        <v>414.35</v>
      </c>
      <c r="E265" s="13">
        <v>119</v>
      </c>
      <c r="F265" s="13">
        <v>102</v>
      </c>
      <c r="G265" s="13">
        <v>76.849999999999994</v>
      </c>
      <c r="H265" s="28">
        <v>116.5</v>
      </c>
    </row>
    <row r="266" spans="1:8">
      <c r="A266" s="3"/>
      <c r="B266" s="49" t="s">
        <v>99</v>
      </c>
      <c r="C266" s="50">
        <v>703</v>
      </c>
      <c r="D266" s="50">
        <v>672.69</v>
      </c>
      <c r="E266" s="50">
        <v>204</v>
      </c>
      <c r="F266" s="50">
        <v>171</v>
      </c>
      <c r="G266" s="50">
        <v>135.88</v>
      </c>
      <c r="H266" s="46">
        <v>161.81</v>
      </c>
    </row>
    <row r="267" spans="1:8">
      <c r="A267" s="21" t="s">
        <v>10</v>
      </c>
      <c r="B267" s="21" t="s">
        <v>9</v>
      </c>
      <c r="C267" s="22">
        <f t="shared" ref="C267:H267" si="55">C246+C250+C256+C263</f>
        <v>10412</v>
      </c>
      <c r="D267" s="22">
        <f t="shared" si="55"/>
        <v>9780.33</v>
      </c>
      <c r="E267" s="22">
        <f t="shared" si="55"/>
        <v>3043.4</v>
      </c>
      <c r="F267" s="22">
        <f t="shared" si="55"/>
        <v>2753.42</v>
      </c>
      <c r="G267" s="22">
        <f t="shared" si="55"/>
        <v>2329.9300000000003</v>
      </c>
      <c r="H267" s="22">
        <f t="shared" si="55"/>
        <v>1653.58</v>
      </c>
    </row>
    <row r="268" spans="1:8">
      <c r="A268" s="4" t="s">
        <v>8</v>
      </c>
      <c r="B268" s="4" t="s">
        <v>7</v>
      </c>
      <c r="C268" s="14">
        <f t="shared" ref="C268:H268" si="56">C245-C267</f>
        <v>0</v>
      </c>
      <c r="D268" s="14">
        <f t="shared" si="56"/>
        <v>0</v>
      </c>
      <c r="E268" s="14">
        <f t="shared" si="56"/>
        <v>0</v>
      </c>
      <c r="F268" s="14">
        <f t="shared" si="56"/>
        <v>0</v>
      </c>
      <c r="G268" s="14">
        <f t="shared" si="56"/>
        <v>0</v>
      </c>
      <c r="H268" s="14">
        <f t="shared" si="56"/>
        <v>0</v>
      </c>
    </row>
    <row r="269" spans="1:8">
      <c r="A269" s="21" t="s">
        <v>65</v>
      </c>
      <c r="B269" s="21" t="s">
        <v>64</v>
      </c>
      <c r="C269" s="22">
        <f t="shared" ref="C269:H269" si="57">C270+C271+C273+C272</f>
        <v>10412</v>
      </c>
      <c r="D269" s="22">
        <f t="shared" si="57"/>
        <v>9780.33</v>
      </c>
      <c r="E269" s="22">
        <f t="shared" si="57"/>
        <v>3043.4</v>
      </c>
      <c r="F269" s="22">
        <f t="shared" si="57"/>
        <v>2753.42</v>
      </c>
      <c r="G269" s="22">
        <f t="shared" si="57"/>
        <v>2329.9300000000003</v>
      </c>
      <c r="H269" s="22">
        <f t="shared" si="57"/>
        <v>1653.58</v>
      </c>
    </row>
    <row r="270" spans="1:8">
      <c r="A270" s="3">
        <v>1</v>
      </c>
      <c r="B270" s="2" t="s">
        <v>6</v>
      </c>
      <c r="C270" s="14">
        <f t="shared" ref="C270:H270" si="58">C251+C257+C264+C247</f>
        <v>6962.5</v>
      </c>
      <c r="D270" s="14">
        <f t="shared" si="58"/>
        <v>5983.62</v>
      </c>
      <c r="E270" s="14">
        <f t="shared" si="58"/>
        <v>2097.5500000000002</v>
      </c>
      <c r="F270" s="14">
        <f t="shared" si="58"/>
        <v>1678.35</v>
      </c>
      <c r="G270" s="14">
        <f t="shared" si="58"/>
        <v>1505.8300000000002</v>
      </c>
      <c r="H270" s="14">
        <f t="shared" si="58"/>
        <v>701.89</v>
      </c>
    </row>
    <row r="271" spans="1:8">
      <c r="A271" s="3">
        <v>2</v>
      </c>
      <c r="B271" s="2" t="s">
        <v>5</v>
      </c>
      <c r="C271" s="14">
        <f t="shared" ref="C271:H271" si="59">C248+C252+C258+C265</f>
        <v>3451.6</v>
      </c>
      <c r="D271" s="14">
        <f t="shared" si="59"/>
        <v>3808.71</v>
      </c>
      <c r="E271" s="14">
        <f t="shared" si="59"/>
        <v>947.95</v>
      </c>
      <c r="F271" s="14">
        <f t="shared" si="59"/>
        <v>1075.0700000000002</v>
      </c>
      <c r="G271" s="14">
        <f t="shared" si="59"/>
        <v>824.1</v>
      </c>
      <c r="H271" s="14">
        <f t="shared" si="59"/>
        <v>961.59</v>
      </c>
    </row>
    <row r="272" spans="1:8">
      <c r="A272" s="3">
        <v>3</v>
      </c>
      <c r="B272" s="1" t="s">
        <v>123</v>
      </c>
      <c r="C272" s="14">
        <f t="shared" ref="C272:H272" si="60">C253</f>
        <v>0</v>
      </c>
      <c r="D272" s="14">
        <f t="shared" si="60"/>
        <v>0</v>
      </c>
      <c r="E272" s="14">
        <f t="shared" si="60"/>
        <v>0</v>
      </c>
      <c r="F272" s="14">
        <f t="shared" si="60"/>
        <v>0</v>
      </c>
      <c r="G272" s="14">
        <f t="shared" si="60"/>
        <v>0</v>
      </c>
      <c r="H272" s="14">
        <f t="shared" si="60"/>
        <v>0</v>
      </c>
    </row>
    <row r="273" spans="1:8">
      <c r="A273" s="3">
        <v>4</v>
      </c>
      <c r="B273" s="94" t="s">
        <v>237</v>
      </c>
      <c r="C273" s="14">
        <f>C259</f>
        <v>-2.1</v>
      </c>
      <c r="D273" s="14">
        <f>D259+D254</f>
        <v>-12</v>
      </c>
      <c r="E273" s="14">
        <f>E259+E254</f>
        <v>-2.1</v>
      </c>
      <c r="F273" s="14">
        <f>F259+F254</f>
        <v>0</v>
      </c>
      <c r="G273" s="14">
        <f>G259+G254</f>
        <v>0</v>
      </c>
      <c r="H273" s="14">
        <f>H259+H254</f>
        <v>-9.9</v>
      </c>
    </row>
    <row r="275" spans="1:8">
      <c r="B275" s="20" t="s">
        <v>238</v>
      </c>
      <c r="C275" s="20"/>
      <c r="D275" s="20"/>
    </row>
    <row r="277" spans="1:8">
      <c r="A277" s="8" t="s">
        <v>33</v>
      </c>
      <c r="B277" s="35" t="s">
        <v>32</v>
      </c>
      <c r="C277" s="31" t="s">
        <v>66</v>
      </c>
      <c r="D277" s="31" t="s">
        <v>66</v>
      </c>
      <c r="E277" s="31" t="s">
        <v>66</v>
      </c>
      <c r="F277" s="31" t="s">
        <v>66</v>
      </c>
      <c r="G277" s="31" t="s">
        <v>66</v>
      </c>
      <c r="H277" s="42" t="s">
        <v>66</v>
      </c>
    </row>
    <row r="278" spans="1:8">
      <c r="A278" s="30" t="s">
        <v>31</v>
      </c>
      <c r="B278" s="36"/>
      <c r="C278" s="32" t="s">
        <v>70</v>
      </c>
      <c r="D278" s="32" t="s">
        <v>245</v>
      </c>
      <c r="E278" s="32" t="s">
        <v>75</v>
      </c>
      <c r="F278" s="32" t="s">
        <v>75</v>
      </c>
      <c r="G278" s="32" t="s">
        <v>75</v>
      </c>
      <c r="H278" s="43" t="s">
        <v>75</v>
      </c>
    </row>
    <row r="279" spans="1:8">
      <c r="A279" s="30"/>
      <c r="B279" s="36"/>
      <c r="C279" s="101" t="s">
        <v>250</v>
      </c>
      <c r="D279" s="32"/>
      <c r="E279" s="32" t="s">
        <v>26</v>
      </c>
      <c r="F279" s="32" t="s">
        <v>10</v>
      </c>
      <c r="G279" s="32" t="s">
        <v>8</v>
      </c>
      <c r="H279" s="43" t="s">
        <v>65</v>
      </c>
    </row>
    <row r="280" spans="1:8">
      <c r="A280" s="38"/>
      <c r="B280" s="37"/>
      <c r="C280" s="33" t="s">
        <v>222</v>
      </c>
      <c r="D280" s="33" t="s">
        <v>222</v>
      </c>
      <c r="E280" s="33" t="s">
        <v>222</v>
      </c>
      <c r="F280" s="33" t="s">
        <v>222</v>
      </c>
      <c r="G280" s="33" t="s">
        <v>222</v>
      </c>
      <c r="H280" s="44" t="s">
        <v>222</v>
      </c>
    </row>
    <row r="281" spans="1:8">
      <c r="A281" s="6" t="s">
        <v>30</v>
      </c>
      <c r="B281" s="6" t="s">
        <v>29</v>
      </c>
      <c r="C281" s="6">
        <v>1</v>
      </c>
      <c r="D281" s="6">
        <v>2</v>
      </c>
      <c r="E281" s="6">
        <v>2</v>
      </c>
      <c r="F281" s="6">
        <v>3</v>
      </c>
      <c r="G281" s="27">
        <v>4</v>
      </c>
      <c r="H281" s="34" t="s">
        <v>77</v>
      </c>
    </row>
    <row r="282" spans="1:8">
      <c r="A282" s="4">
        <v>1</v>
      </c>
      <c r="B282" s="15" t="s">
        <v>116</v>
      </c>
      <c r="C282" s="12">
        <f t="shared" ref="C282:H282" si="61">C283+C285+C286+C287+C288+C289+C292+C284+C290+C291</f>
        <v>4205.34</v>
      </c>
      <c r="D282" s="12">
        <f t="shared" si="61"/>
        <v>4293.59</v>
      </c>
      <c r="E282" s="12">
        <f t="shared" si="61"/>
        <v>1332.6999999999998</v>
      </c>
      <c r="F282" s="12">
        <f t="shared" si="61"/>
        <v>1229.1599999999999</v>
      </c>
      <c r="G282" s="12">
        <f t="shared" si="61"/>
        <v>553.72</v>
      </c>
      <c r="H282" s="12">
        <f t="shared" si="61"/>
        <v>1178.0100000000002</v>
      </c>
    </row>
    <row r="283" spans="1:8">
      <c r="A283" s="3"/>
      <c r="B283" s="9" t="s">
        <v>51</v>
      </c>
      <c r="C283" s="11">
        <v>835.54</v>
      </c>
      <c r="D283" s="11">
        <v>817.16</v>
      </c>
      <c r="E283" s="11">
        <v>254.5</v>
      </c>
      <c r="F283" s="11">
        <v>232.76</v>
      </c>
      <c r="G283" s="11">
        <v>149.55000000000001</v>
      </c>
      <c r="H283" s="28">
        <v>180.35</v>
      </c>
    </row>
    <row r="284" spans="1:8">
      <c r="A284" s="3"/>
      <c r="B284" s="9" t="s">
        <v>124</v>
      </c>
      <c r="C284" s="11">
        <v>250</v>
      </c>
      <c r="D284" s="11">
        <v>257</v>
      </c>
      <c r="E284" s="11">
        <v>65.099999999999994</v>
      </c>
      <c r="F284" s="11">
        <v>64</v>
      </c>
      <c r="G284" s="11">
        <v>66.5</v>
      </c>
      <c r="H284" s="28">
        <v>61.4</v>
      </c>
    </row>
    <row r="285" spans="1:8">
      <c r="A285" s="3"/>
      <c r="B285" s="9" t="s">
        <v>125</v>
      </c>
      <c r="C285" s="11">
        <v>105.8</v>
      </c>
      <c r="D285" s="11">
        <v>136.80000000000001</v>
      </c>
      <c r="E285" s="11">
        <v>40.700000000000003</v>
      </c>
      <c r="F285" s="11">
        <v>34.200000000000003</v>
      </c>
      <c r="G285" s="11">
        <v>20.9</v>
      </c>
      <c r="H285" s="28">
        <v>41</v>
      </c>
    </row>
    <row r="286" spans="1:8">
      <c r="A286" s="3"/>
      <c r="B286" s="9" t="s">
        <v>126</v>
      </c>
      <c r="C286" s="11">
        <v>2455.5</v>
      </c>
      <c r="D286" s="11">
        <v>2521.5</v>
      </c>
      <c r="E286" s="11">
        <v>784.4</v>
      </c>
      <c r="F286" s="11">
        <v>747.1</v>
      </c>
      <c r="G286" s="11">
        <v>243.5</v>
      </c>
      <c r="H286" s="28">
        <v>746.5</v>
      </c>
    </row>
    <row r="287" spans="1:8">
      <c r="A287" s="3"/>
      <c r="B287" s="9" t="s">
        <v>127</v>
      </c>
      <c r="C287" s="11">
        <v>40</v>
      </c>
      <c r="D287" s="11">
        <v>40</v>
      </c>
      <c r="E287" s="11">
        <v>12</v>
      </c>
      <c r="F287" s="11">
        <v>11</v>
      </c>
      <c r="G287" s="11">
        <v>11</v>
      </c>
      <c r="H287" s="28">
        <v>6</v>
      </c>
    </row>
    <row r="288" spans="1:8">
      <c r="A288" s="3"/>
      <c r="B288" s="9" t="s">
        <v>128</v>
      </c>
      <c r="C288" s="11">
        <v>10</v>
      </c>
      <c r="D288" s="11">
        <v>10</v>
      </c>
      <c r="E288" s="11">
        <v>2</v>
      </c>
      <c r="F288" s="11">
        <v>2</v>
      </c>
      <c r="G288" s="11">
        <v>2</v>
      </c>
      <c r="H288" s="28">
        <v>4</v>
      </c>
    </row>
    <row r="289" spans="1:8">
      <c r="A289" s="3"/>
      <c r="B289" s="9" t="s">
        <v>129</v>
      </c>
      <c r="C289" s="11">
        <v>8</v>
      </c>
      <c r="D289" s="11">
        <v>8</v>
      </c>
      <c r="E289" s="11">
        <v>1.9</v>
      </c>
      <c r="F289" s="11">
        <v>1</v>
      </c>
      <c r="G289" s="11">
        <v>1</v>
      </c>
      <c r="H289" s="28">
        <v>4.0999999999999996</v>
      </c>
    </row>
    <row r="290" spans="1:8">
      <c r="A290" s="3"/>
      <c r="B290" s="9" t="s">
        <v>119</v>
      </c>
      <c r="C290" s="11">
        <v>237</v>
      </c>
      <c r="D290" s="11">
        <v>269.58</v>
      </c>
      <c r="E290" s="11">
        <v>83.5</v>
      </c>
      <c r="F290" s="11">
        <v>68.5</v>
      </c>
      <c r="G290" s="11">
        <v>38.619999999999997</v>
      </c>
      <c r="H290" s="28">
        <v>78.959999999999994</v>
      </c>
    </row>
    <row r="291" spans="1:8">
      <c r="A291" s="3"/>
      <c r="B291" s="9" t="s">
        <v>130</v>
      </c>
      <c r="C291" s="11">
        <v>1</v>
      </c>
      <c r="D291" s="11">
        <v>1</v>
      </c>
      <c r="E291" s="11">
        <v>1</v>
      </c>
      <c r="F291" s="11">
        <v>0</v>
      </c>
      <c r="G291" s="11">
        <v>0</v>
      </c>
      <c r="H291" s="28">
        <v>0</v>
      </c>
    </row>
    <row r="292" spans="1:8">
      <c r="A292" s="3"/>
      <c r="B292" s="9" t="s">
        <v>121</v>
      </c>
      <c r="C292" s="11">
        <v>262.5</v>
      </c>
      <c r="D292" s="11">
        <v>232.55</v>
      </c>
      <c r="E292" s="11">
        <v>87.6</v>
      </c>
      <c r="F292" s="11">
        <v>68.599999999999994</v>
      </c>
      <c r="G292" s="11">
        <v>20.65</v>
      </c>
      <c r="H292" s="28">
        <v>55.7</v>
      </c>
    </row>
    <row r="293" spans="1:8">
      <c r="A293" s="4">
        <v>2</v>
      </c>
      <c r="B293" s="15" t="s">
        <v>131</v>
      </c>
      <c r="C293" s="12">
        <v>3</v>
      </c>
      <c r="D293" s="12">
        <v>3</v>
      </c>
      <c r="E293" s="12">
        <v>2</v>
      </c>
      <c r="F293" s="12">
        <v>1</v>
      </c>
      <c r="G293" s="12">
        <v>0</v>
      </c>
      <c r="H293" s="12">
        <v>0</v>
      </c>
    </row>
    <row r="294" spans="1:8">
      <c r="A294" s="21" t="s">
        <v>26</v>
      </c>
      <c r="B294" s="21" t="s">
        <v>25</v>
      </c>
      <c r="C294" s="22">
        <f t="shared" ref="C294:H294" si="62">C282+C293</f>
        <v>4208.34</v>
      </c>
      <c r="D294" s="22">
        <f t="shared" si="62"/>
        <v>4296.59</v>
      </c>
      <c r="E294" s="22">
        <f t="shared" si="62"/>
        <v>1334.6999999999998</v>
      </c>
      <c r="F294" s="22">
        <f t="shared" si="62"/>
        <v>1230.1599999999999</v>
      </c>
      <c r="G294" s="22">
        <f t="shared" si="62"/>
        <v>553.72</v>
      </c>
      <c r="H294" s="22">
        <f t="shared" si="62"/>
        <v>1178.0100000000002</v>
      </c>
    </row>
    <row r="295" spans="1:8">
      <c r="A295" s="4">
        <v>1</v>
      </c>
      <c r="B295" s="15" t="s">
        <v>20</v>
      </c>
      <c r="C295" s="12">
        <f>C296+C297+C298</f>
        <v>4208.34</v>
      </c>
      <c r="D295" s="12">
        <f>D296+D297+D298+D299</f>
        <v>4296.59</v>
      </c>
      <c r="E295" s="12">
        <f>E296+E297+E298+E299</f>
        <v>1334.7</v>
      </c>
      <c r="F295" s="12">
        <f>F296+F297+F298+F299</f>
        <v>1230.1600000000001</v>
      </c>
      <c r="G295" s="12">
        <f>G296+G297+G298+G299</f>
        <v>553.72</v>
      </c>
      <c r="H295" s="12">
        <f>H296+H297+H298+H299</f>
        <v>1178.01</v>
      </c>
    </row>
    <row r="296" spans="1:8">
      <c r="A296" s="3"/>
      <c r="B296" s="10" t="s">
        <v>34</v>
      </c>
      <c r="C296" s="13">
        <v>281.04000000000002</v>
      </c>
      <c r="D296" s="13">
        <v>237.34</v>
      </c>
      <c r="E296" s="13">
        <v>82.89</v>
      </c>
      <c r="F296" s="13">
        <v>74.39</v>
      </c>
      <c r="G296" s="13">
        <v>47.9</v>
      </c>
      <c r="H296" s="28">
        <v>32.159999999999997</v>
      </c>
    </row>
    <row r="297" spans="1:8">
      <c r="A297" s="3"/>
      <c r="B297" s="10" t="s">
        <v>35</v>
      </c>
      <c r="C297" s="13">
        <v>3861.3</v>
      </c>
      <c r="D297" s="13">
        <v>3951.75</v>
      </c>
      <c r="E297" s="13">
        <v>1235.31</v>
      </c>
      <c r="F297" s="13">
        <v>1139.27</v>
      </c>
      <c r="G297" s="13">
        <v>453.32</v>
      </c>
      <c r="H297" s="28">
        <v>1123.8499999999999</v>
      </c>
    </row>
    <row r="298" spans="1:8">
      <c r="A298" s="3"/>
      <c r="B298" s="10" t="s">
        <v>36</v>
      </c>
      <c r="C298" s="13">
        <v>66</v>
      </c>
      <c r="D298" s="13">
        <v>61.5</v>
      </c>
      <c r="E298" s="13">
        <v>16.5</v>
      </c>
      <c r="F298" s="13">
        <v>16.5</v>
      </c>
      <c r="G298" s="13">
        <v>11.5</v>
      </c>
      <c r="H298" s="28">
        <v>17</v>
      </c>
    </row>
    <row r="299" spans="1:8">
      <c r="A299" s="3"/>
      <c r="B299" s="2" t="s">
        <v>259</v>
      </c>
      <c r="C299" s="13">
        <v>0</v>
      </c>
      <c r="D299" s="13">
        <v>46</v>
      </c>
      <c r="E299" s="13">
        <v>0</v>
      </c>
      <c r="F299" s="13">
        <v>0</v>
      </c>
      <c r="G299" s="13">
        <v>41</v>
      </c>
      <c r="H299" s="28">
        <v>5</v>
      </c>
    </row>
    <row r="300" spans="1:8">
      <c r="A300" s="3"/>
      <c r="B300" s="49" t="s">
        <v>87</v>
      </c>
      <c r="C300" s="50">
        <v>1853</v>
      </c>
      <c r="D300" s="50">
        <v>1877.53</v>
      </c>
      <c r="E300" s="50">
        <v>608</v>
      </c>
      <c r="F300" s="50">
        <v>585</v>
      </c>
      <c r="G300" s="50">
        <v>159.43</v>
      </c>
      <c r="H300" s="46">
        <v>525.1</v>
      </c>
    </row>
    <row r="301" spans="1:8">
      <c r="A301" s="3"/>
      <c r="B301" s="49" t="s">
        <v>132</v>
      </c>
      <c r="C301" s="50">
        <v>265.2</v>
      </c>
      <c r="D301" s="50">
        <v>269.39999999999998</v>
      </c>
      <c r="E301" s="50">
        <v>96.8</v>
      </c>
      <c r="F301" s="50">
        <v>71.3</v>
      </c>
      <c r="G301" s="50">
        <v>45.56</v>
      </c>
      <c r="H301" s="46">
        <v>55.74</v>
      </c>
    </row>
    <row r="302" spans="1:8">
      <c r="A302" s="3"/>
      <c r="B302" s="49" t="s">
        <v>89</v>
      </c>
      <c r="C302" s="50">
        <v>2000.14</v>
      </c>
      <c r="D302" s="50">
        <v>2049.2800000000002</v>
      </c>
      <c r="E302" s="50">
        <v>600.9</v>
      </c>
      <c r="F302" s="50">
        <v>546.86</v>
      </c>
      <c r="G302" s="50">
        <v>339.91</v>
      </c>
      <c r="H302" s="46">
        <v>561.61</v>
      </c>
    </row>
    <row r="303" spans="1:8">
      <c r="A303" s="3"/>
      <c r="B303" s="49" t="s">
        <v>90</v>
      </c>
      <c r="C303" s="50">
        <v>90</v>
      </c>
      <c r="D303" s="50">
        <v>100.38</v>
      </c>
      <c r="E303" s="50">
        <v>29</v>
      </c>
      <c r="F303" s="50">
        <v>27</v>
      </c>
      <c r="G303" s="50">
        <v>8.82</v>
      </c>
      <c r="H303" s="46">
        <v>35.56</v>
      </c>
    </row>
    <row r="304" spans="1:8">
      <c r="A304" s="21" t="s">
        <v>10</v>
      </c>
      <c r="B304" s="21" t="s">
        <v>9</v>
      </c>
      <c r="C304" s="22">
        <f t="shared" ref="C304:H304" si="63">C295</f>
        <v>4208.34</v>
      </c>
      <c r="D304" s="22">
        <f t="shared" si="63"/>
        <v>4296.59</v>
      </c>
      <c r="E304" s="22">
        <f t="shared" si="63"/>
        <v>1334.7</v>
      </c>
      <c r="F304" s="22">
        <f t="shared" si="63"/>
        <v>1230.1600000000001</v>
      </c>
      <c r="G304" s="22">
        <f t="shared" si="63"/>
        <v>553.72</v>
      </c>
      <c r="H304" s="22">
        <f t="shared" si="63"/>
        <v>1178.01</v>
      </c>
    </row>
    <row r="305" spans="1:8">
      <c r="A305" s="4" t="s">
        <v>8</v>
      </c>
      <c r="B305" s="4" t="s">
        <v>7</v>
      </c>
      <c r="C305" s="14">
        <f t="shared" ref="C305:H305" si="64">C294-C304</f>
        <v>0</v>
      </c>
      <c r="D305" s="14">
        <f t="shared" si="64"/>
        <v>0</v>
      </c>
      <c r="E305" s="14">
        <f t="shared" si="64"/>
        <v>0</v>
      </c>
      <c r="F305" s="14">
        <f t="shared" si="64"/>
        <v>0</v>
      </c>
      <c r="G305" s="14">
        <f t="shared" si="64"/>
        <v>0</v>
      </c>
      <c r="H305" s="14">
        <f t="shared" si="64"/>
        <v>0</v>
      </c>
    </row>
    <row r="306" spans="1:8">
      <c r="A306" s="21" t="s">
        <v>65</v>
      </c>
      <c r="B306" s="21" t="s">
        <v>64</v>
      </c>
      <c r="C306" s="22">
        <f>C307+C308+C309</f>
        <v>4208.34</v>
      </c>
      <c r="D306" s="22">
        <f>D307+D308+D309+D310</f>
        <v>4296.59</v>
      </c>
      <c r="E306" s="22">
        <f>E307+E308+E309+E310</f>
        <v>1334.7</v>
      </c>
      <c r="F306" s="22">
        <f>F307+F308+F309+F310</f>
        <v>1230.1600000000001</v>
      </c>
      <c r="G306" s="22">
        <f>G307+G308+G309+G310</f>
        <v>553.72</v>
      </c>
      <c r="H306" s="22">
        <f>H307+H308+H309+H310</f>
        <v>1178.01</v>
      </c>
    </row>
    <row r="307" spans="1:8">
      <c r="A307" s="3">
        <v>1</v>
      </c>
      <c r="B307" s="2" t="s">
        <v>6</v>
      </c>
      <c r="C307" s="14">
        <f t="shared" ref="C307:H310" si="65">C296</f>
        <v>281.04000000000002</v>
      </c>
      <c r="D307" s="14">
        <f t="shared" si="65"/>
        <v>237.34</v>
      </c>
      <c r="E307" s="14">
        <f t="shared" si="65"/>
        <v>82.89</v>
      </c>
      <c r="F307" s="14">
        <f t="shared" si="65"/>
        <v>74.39</v>
      </c>
      <c r="G307" s="14">
        <f t="shared" si="65"/>
        <v>47.9</v>
      </c>
      <c r="H307" s="14">
        <f t="shared" si="65"/>
        <v>32.159999999999997</v>
      </c>
    </row>
    <row r="308" spans="1:8">
      <c r="A308" s="3">
        <v>2</v>
      </c>
      <c r="B308" s="2" t="s">
        <v>5</v>
      </c>
      <c r="C308" s="14">
        <f t="shared" si="65"/>
        <v>3861.3</v>
      </c>
      <c r="D308" s="14">
        <f t="shared" si="65"/>
        <v>3951.75</v>
      </c>
      <c r="E308" s="14">
        <f t="shared" si="65"/>
        <v>1235.31</v>
      </c>
      <c r="F308" s="14">
        <f t="shared" si="65"/>
        <v>1139.27</v>
      </c>
      <c r="G308" s="14">
        <f t="shared" si="65"/>
        <v>453.32</v>
      </c>
      <c r="H308" s="14">
        <f t="shared" si="65"/>
        <v>1123.8499999999999</v>
      </c>
    </row>
    <row r="309" spans="1:8">
      <c r="A309" s="3">
        <v>3</v>
      </c>
      <c r="B309" s="1" t="s">
        <v>1</v>
      </c>
      <c r="C309" s="14">
        <f t="shared" si="65"/>
        <v>66</v>
      </c>
      <c r="D309" s="14">
        <f t="shared" si="65"/>
        <v>61.5</v>
      </c>
      <c r="E309" s="14">
        <f t="shared" si="65"/>
        <v>16.5</v>
      </c>
      <c r="F309" s="14">
        <f t="shared" si="65"/>
        <v>16.5</v>
      </c>
      <c r="G309" s="14">
        <f t="shared" si="65"/>
        <v>11.5</v>
      </c>
      <c r="H309" s="14">
        <f t="shared" si="65"/>
        <v>17</v>
      </c>
    </row>
    <row r="310" spans="1:8">
      <c r="A310" s="1">
        <v>4</v>
      </c>
      <c r="B310" s="2" t="s">
        <v>123</v>
      </c>
      <c r="C310" s="14">
        <f t="shared" si="65"/>
        <v>0</v>
      </c>
      <c r="D310" s="14">
        <f t="shared" si="65"/>
        <v>46</v>
      </c>
      <c r="E310" s="14">
        <f t="shared" si="65"/>
        <v>0</v>
      </c>
      <c r="F310" s="14">
        <f t="shared" si="65"/>
        <v>0</v>
      </c>
      <c r="G310" s="14">
        <f t="shared" si="65"/>
        <v>41</v>
      </c>
      <c r="H310" s="14">
        <f t="shared" si="65"/>
        <v>5</v>
      </c>
    </row>
    <row r="313" spans="1:8">
      <c r="B313" s="20" t="s">
        <v>239</v>
      </c>
    </row>
    <row r="315" spans="1:8">
      <c r="A315" s="8" t="s">
        <v>33</v>
      </c>
      <c r="B315" s="35" t="s">
        <v>32</v>
      </c>
      <c r="C315" s="31" t="s">
        <v>66</v>
      </c>
      <c r="D315" s="31" t="s">
        <v>66</v>
      </c>
      <c r="E315" s="31" t="s">
        <v>66</v>
      </c>
      <c r="F315" s="31" t="s">
        <v>66</v>
      </c>
      <c r="G315" s="31" t="s">
        <v>66</v>
      </c>
      <c r="H315" s="42" t="s">
        <v>66</v>
      </c>
    </row>
    <row r="316" spans="1:8">
      <c r="A316" s="30" t="s">
        <v>31</v>
      </c>
      <c r="B316" s="36"/>
      <c r="C316" s="32" t="s">
        <v>70</v>
      </c>
      <c r="D316" s="32" t="s">
        <v>245</v>
      </c>
      <c r="E316" s="32" t="s">
        <v>75</v>
      </c>
      <c r="F316" s="32" t="s">
        <v>75</v>
      </c>
      <c r="G316" s="32" t="s">
        <v>75</v>
      </c>
      <c r="H316" s="43" t="s">
        <v>75</v>
      </c>
    </row>
    <row r="317" spans="1:8">
      <c r="A317" s="30"/>
      <c r="B317" s="36"/>
      <c r="C317" s="101" t="s">
        <v>250</v>
      </c>
      <c r="D317" s="32"/>
      <c r="E317" s="32" t="s">
        <v>26</v>
      </c>
      <c r="F317" s="32" t="s">
        <v>10</v>
      </c>
      <c r="G317" s="32" t="s">
        <v>8</v>
      </c>
      <c r="H317" s="43" t="s">
        <v>65</v>
      </c>
    </row>
    <row r="318" spans="1:8">
      <c r="A318" s="38"/>
      <c r="B318" s="37"/>
      <c r="C318" s="33" t="s">
        <v>222</v>
      </c>
      <c r="D318" s="33" t="s">
        <v>222</v>
      </c>
      <c r="E318" s="33" t="s">
        <v>222</v>
      </c>
      <c r="F318" s="33" t="s">
        <v>222</v>
      </c>
      <c r="G318" s="33" t="s">
        <v>222</v>
      </c>
      <c r="H318" s="33" t="s">
        <v>222</v>
      </c>
    </row>
    <row r="319" spans="1:8">
      <c r="A319" s="6" t="s">
        <v>30</v>
      </c>
      <c r="B319" s="6" t="s">
        <v>29</v>
      </c>
      <c r="C319" s="6">
        <v>1</v>
      </c>
      <c r="D319" s="6">
        <v>2</v>
      </c>
      <c r="E319" s="6">
        <v>2</v>
      </c>
      <c r="F319" s="6">
        <v>3</v>
      </c>
      <c r="G319" s="27">
        <v>4</v>
      </c>
      <c r="H319" s="34" t="s">
        <v>77</v>
      </c>
    </row>
    <row r="320" spans="1:8">
      <c r="A320" s="4">
        <v>1</v>
      </c>
      <c r="B320" s="15" t="s">
        <v>116</v>
      </c>
      <c r="C320" s="12">
        <f t="shared" ref="C320:H320" si="66">C321+C322</f>
        <v>1678.01</v>
      </c>
      <c r="D320" s="12">
        <f t="shared" si="66"/>
        <v>1678.01</v>
      </c>
      <c r="E320" s="12">
        <f t="shared" si="66"/>
        <v>1678.01</v>
      </c>
      <c r="F320" s="12">
        <f t="shared" si="66"/>
        <v>0</v>
      </c>
      <c r="G320" s="12">
        <f t="shared" si="66"/>
        <v>0</v>
      </c>
      <c r="H320" s="12">
        <f t="shared" si="66"/>
        <v>0</v>
      </c>
    </row>
    <row r="321" spans="1:8">
      <c r="A321" s="3"/>
      <c r="B321" s="9" t="s">
        <v>133</v>
      </c>
      <c r="C321" s="11">
        <v>273.07</v>
      </c>
      <c r="D321" s="11">
        <v>273.07</v>
      </c>
      <c r="E321" s="11">
        <v>273.07</v>
      </c>
      <c r="F321" s="11">
        <v>0</v>
      </c>
      <c r="G321" s="11">
        <v>0</v>
      </c>
      <c r="H321" s="28">
        <v>0</v>
      </c>
    </row>
    <row r="322" spans="1:8">
      <c r="A322" s="3"/>
      <c r="B322" s="9" t="s">
        <v>134</v>
      </c>
      <c r="C322" s="11">
        <v>1404.94</v>
      </c>
      <c r="D322" s="11">
        <v>1404.94</v>
      </c>
      <c r="E322" s="11">
        <v>1404.94</v>
      </c>
      <c r="F322" s="11">
        <v>0</v>
      </c>
      <c r="G322" s="11">
        <v>0</v>
      </c>
      <c r="H322" s="28">
        <v>0</v>
      </c>
    </row>
    <row r="323" spans="1:8">
      <c r="A323" s="21" t="s">
        <v>26</v>
      </c>
      <c r="B323" s="21" t="s">
        <v>25</v>
      </c>
      <c r="C323" s="22">
        <f t="shared" ref="C323:H323" si="67">C320</f>
        <v>1678.01</v>
      </c>
      <c r="D323" s="22">
        <f t="shared" si="67"/>
        <v>1678.01</v>
      </c>
      <c r="E323" s="22">
        <f t="shared" si="67"/>
        <v>1678.01</v>
      </c>
      <c r="F323" s="22">
        <f t="shared" si="67"/>
        <v>0</v>
      </c>
      <c r="G323" s="22">
        <f t="shared" si="67"/>
        <v>0</v>
      </c>
      <c r="H323" s="22">
        <f t="shared" si="67"/>
        <v>0</v>
      </c>
    </row>
    <row r="324" spans="1:8">
      <c r="A324" s="4">
        <v>1</v>
      </c>
      <c r="B324" s="15" t="s">
        <v>67</v>
      </c>
      <c r="C324" s="12">
        <f t="shared" ref="C324:H324" si="68">C325</f>
        <v>431.91</v>
      </c>
      <c r="D324" s="12">
        <f t="shared" si="68"/>
        <v>431.91</v>
      </c>
      <c r="E324" s="12">
        <f t="shared" si="68"/>
        <v>431.91</v>
      </c>
      <c r="F324" s="12">
        <f t="shared" si="68"/>
        <v>0</v>
      </c>
      <c r="G324" s="12">
        <f t="shared" si="68"/>
        <v>0</v>
      </c>
      <c r="H324" s="12">
        <f t="shared" si="68"/>
        <v>0</v>
      </c>
    </row>
    <row r="325" spans="1:8">
      <c r="A325" s="3"/>
      <c r="B325" s="10" t="s">
        <v>136</v>
      </c>
      <c r="C325" s="13">
        <v>431.91</v>
      </c>
      <c r="D325" s="13">
        <v>431.91</v>
      </c>
      <c r="E325" s="13">
        <v>431.91</v>
      </c>
      <c r="F325" s="13">
        <v>0</v>
      </c>
      <c r="G325" s="13">
        <v>0</v>
      </c>
      <c r="H325" s="28">
        <v>0</v>
      </c>
    </row>
    <row r="326" spans="1:8">
      <c r="A326" s="3"/>
      <c r="B326" s="49" t="s">
        <v>135</v>
      </c>
      <c r="C326" s="50">
        <v>431.91</v>
      </c>
      <c r="D326" s="50">
        <v>431.91</v>
      </c>
      <c r="E326" s="50">
        <v>431.91</v>
      </c>
      <c r="F326" s="50">
        <v>0</v>
      </c>
      <c r="G326" s="50">
        <v>0</v>
      </c>
      <c r="H326" s="46">
        <v>0</v>
      </c>
    </row>
    <row r="327" spans="1:8" s="20" customFormat="1">
      <c r="A327" s="4">
        <v>2</v>
      </c>
      <c r="B327" s="24" t="s">
        <v>17</v>
      </c>
      <c r="C327" s="100">
        <f t="shared" ref="C327:H327" si="69">C328</f>
        <v>223.03</v>
      </c>
      <c r="D327" s="100">
        <f t="shared" si="69"/>
        <v>223.03</v>
      </c>
      <c r="E327" s="100">
        <f t="shared" si="69"/>
        <v>223.03</v>
      </c>
      <c r="F327" s="100">
        <f t="shared" si="69"/>
        <v>0</v>
      </c>
      <c r="G327" s="100">
        <f t="shared" si="69"/>
        <v>0</v>
      </c>
      <c r="H327" s="100">
        <f t="shared" si="69"/>
        <v>0</v>
      </c>
    </row>
    <row r="328" spans="1:8">
      <c r="A328" s="3"/>
      <c r="B328" s="51" t="s">
        <v>240</v>
      </c>
      <c r="C328" s="26">
        <v>223.03</v>
      </c>
      <c r="D328" s="26">
        <v>223.03</v>
      </c>
      <c r="E328" s="26">
        <v>223.03</v>
      </c>
      <c r="F328" s="26">
        <v>0</v>
      </c>
      <c r="G328" s="26">
        <v>0</v>
      </c>
      <c r="H328" s="28">
        <v>0</v>
      </c>
    </row>
    <row r="329" spans="1:8">
      <c r="A329" s="3"/>
      <c r="B329" s="49" t="s">
        <v>99</v>
      </c>
      <c r="C329" s="50">
        <v>223.03</v>
      </c>
      <c r="D329" s="50">
        <v>223.03</v>
      </c>
      <c r="E329" s="50">
        <v>223.03</v>
      </c>
      <c r="F329" s="50">
        <v>0</v>
      </c>
      <c r="G329" s="50">
        <v>0</v>
      </c>
      <c r="H329" s="46">
        <v>0</v>
      </c>
    </row>
    <row r="330" spans="1:8">
      <c r="A330" s="4">
        <v>3</v>
      </c>
      <c r="B330" s="24" t="s">
        <v>16</v>
      </c>
      <c r="C330" s="12">
        <f t="shared" ref="C330:H330" si="70">C331+C332</f>
        <v>1023.0699999999999</v>
      </c>
      <c r="D330" s="12">
        <f t="shared" si="70"/>
        <v>1023.0699999999999</v>
      </c>
      <c r="E330" s="12">
        <f t="shared" si="70"/>
        <v>1023.0699999999999</v>
      </c>
      <c r="F330" s="12">
        <f t="shared" si="70"/>
        <v>0</v>
      </c>
      <c r="G330" s="12">
        <f t="shared" si="70"/>
        <v>0</v>
      </c>
      <c r="H330" s="12">
        <f t="shared" si="70"/>
        <v>0</v>
      </c>
    </row>
    <row r="331" spans="1:8">
      <c r="A331" s="3"/>
      <c r="B331" s="51" t="s">
        <v>137</v>
      </c>
      <c r="C331" s="26">
        <v>750</v>
      </c>
      <c r="D331" s="26">
        <v>750</v>
      </c>
      <c r="E331" s="26">
        <v>750</v>
      </c>
      <c r="F331" s="26">
        <v>0</v>
      </c>
      <c r="G331" s="26">
        <v>0</v>
      </c>
      <c r="H331" s="28">
        <v>0</v>
      </c>
    </row>
    <row r="332" spans="1:8">
      <c r="A332" s="3"/>
      <c r="B332" s="51" t="s">
        <v>74</v>
      </c>
      <c r="C332" s="26">
        <v>273.07</v>
      </c>
      <c r="D332" s="26">
        <v>273.07</v>
      </c>
      <c r="E332" s="26">
        <v>273.07</v>
      </c>
      <c r="F332" s="26">
        <v>0</v>
      </c>
      <c r="G332" s="26">
        <v>0</v>
      </c>
      <c r="H332" s="28">
        <v>0</v>
      </c>
    </row>
    <row r="333" spans="1:8">
      <c r="A333" s="3"/>
      <c r="B333" s="49" t="s">
        <v>138</v>
      </c>
      <c r="C333" s="50">
        <v>273.07</v>
      </c>
      <c r="D333" s="50">
        <v>273.07</v>
      </c>
      <c r="E333" s="50">
        <v>273.07</v>
      </c>
      <c r="F333" s="50">
        <v>0</v>
      </c>
      <c r="G333" s="50">
        <v>0</v>
      </c>
      <c r="H333" s="46">
        <v>0</v>
      </c>
    </row>
    <row r="334" spans="1:8">
      <c r="A334" s="3"/>
      <c r="B334" s="49" t="s">
        <v>139</v>
      </c>
      <c r="C334" s="50">
        <v>450</v>
      </c>
      <c r="D334" s="50">
        <v>450</v>
      </c>
      <c r="E334" s="50">
        <v>450</v>
      </c>
      <c r="F334" s="50">
        <v>0</v>
      </c>
      <c r="G334" s="50">
        <v>0</v>
      </c>
      <c r="H334" s="46">
        <v>0</v>
      </c>
    </row>
    <row r="335" spans="1:8">
      <c r="A335" s="3"/>
      <c r="B335" s="49" t="s">
        <v>140</v>
      </c>
      <c r="C335" s="50">
        <v>300</v>
      </c>
      <c r="D335" s="50">
        <v>300</v>
      </c>
      <c r="E335" s="50">
        <v>300</v>
      </c>
      <c r="F335" s="50">
        <v>0</v>
      </c>
      <c r="G335" s="50">
        <v>0</v>
      </c>
      <c r="H335" s="46">
        <v>0</v>
      </c>
    </row>
    <row r="336" spans="1:8">
      <c r="A336" s="21" t="s">
        <v>10</v>
      </c>
      <c r="B336" s="21" t="s">
        <v>9</v>
      </c>
      <c r="C336" s="22">
        <f t="shared" ref="C336:H336" si="71">C324+C330+C327</f>
        <v>1678.01</v>
      </c>
      <c r="D336" s="22">
        <f t="shared" si="71"/>
        <v>1678.01</v>
      </c>
      <c r="E336" s="22">
        <f t="shared" si="71"/>
        <v>1678.01</v>
      </c>
      <c r="F336" s="22">
        <f t="shared" si="71"/>
        <v>0</v>
      </c>
      <c r="G336" s="22">
        <f t="shared" si="71"/>
        <v>0</v>
      </c>
      <c r="H336" s="22">
        <f t="shared" si="71"/>
        <v>0</v>
      </c>
    </row>
    <row r="337" spans="1:8">
      <c r="A337" s="4" t="s">
        <v>8</v>
      </c>
      <c r="B337" s="4" t="s">
        <v>7</v>
      </c>
      <c r="C337" s="14">
        <f t="shared" ref="C337:H337" si="72">C323-C336</f>
        <v>0</v>
      </c>
      <c r="D337" s="14">
        <f t="shared" si="72"/>
        <v>0</v>
      </c>
      <c r="E337" s="14">
        <f t="shared" si="72"/>
        <v>0</v>
      </c>
      <c r="F337" s="14">
        <f t="shared" si="72"/>
        <v>0</v>
      </c>
      <c r="G337" s="14">
        <f t="shared" si="72"/>
        <v>0</v>
      </c>
      <c r="H337" s="14">
        <f t="shared" si="72"/>
        <v>0</v>
      </c>
    </row>
    <row r="338" spans="1:8">
      <c r="A338" s="21" t="s">
        <v>65</v>
      </c>
      <c r="B338" s="21" t="s">
        <v>64</v>
      </c>
      <c r="C338" s="22">
        <f t="shared" ref="C338:H338" si="73">C339+C342+C340+C341</f>
        <v>1678.01</v>
      </c>
      <c r="D338" s="22">
        <f t="shared" si="73"/>
        <v>1678.01</v>
      </c>
      <c r="E338" s="22">
        <f t="shared" si="73"/>
        <v>1678.01</v>
      </c>
      <c r="F338" s="22">
        <f t="shared" si="73"/>
        <v>0</v>
      </c>
      <c r="G338" s="22">
        <f t="shared" si="73"/>
        <v>0</v>
      </c>
      <c r="H338" s="22">
        <f t="shared" si="73"/>
        <v>0</v>
      </c>
    </row>
    <row r="339" spans="1:8">
      <c r="A339" s="3">
        <v>1</v>
      </c>
      <c r="B339" s="2" t="s">
        <v>5</v>
      </c>
      <c r="C339" s="14">
        <f t="shared" ref="C339:H340" si="74">C331</f>
        <v>750</v>
      </c>
      <c r="D339" s="14">
        <f t="shared" si="74"/>
        <v>750</v>
      </c>
      <c r="E339" s="14">
        <f t="shared" si="74"/>
        <v>750</v>
      </c>
      <c r="F339" s="14">
        <f t="shared" si="74"/>
        <v>0</v>
      </c>
      <c r="G339" s="14">
        <f t="shared" si="74"/>
        <v>0</v>
      </c>
      <c r="H339" s="14">
        <f t="shared" si="74"/>
        <v>0</v>
      </c>
    </row>
    <row r="340" spans="1:8">
      <c r="A340" s="3">
        <v>2</v>
      </c>
      <c r="B340" s="2" t="s">
        <v>123</v>
      </c>
      <c r="C340" s="14">
        <f t="shared" si="74"/>
        <v>273.07</v>
      </c>
      <c r="D340" s="14">
        <f t="shared" si="74"/>
        <v>273.07</v>
      </c>
      <c r="E340" s="14">
        <f t="shared" si="74"/>
        <v>273.07</v>
      </c>
      <c r="F340" s="14">
        <f t="shared" si="74"/>
        <v>0</v>
      </c>
      <c r="G340" s="14">
        <f t="shared" si="74"/>
        <v>0</v>
      </c>
      <c r="H340" s="14">
        <f t="shared" si="74"/>
        <v>0</v>
      </c>
    </row>
    <row r="341" spans="1:8">
      <c r="A341" s="3">
        <v>3</v>
      </c>
      <c r="B341" s="99" t="s">
        <v>241</v>
      </c>
      <c r="C341" s="14">
        <f t="shared" ref="C341:H341" si="75">C328</f>
        <v>223.03</v>
      </c>
      <c r="D341" s="14">
        <f t="shared" si="75"/>
        <v>223.03</v>
      </c>
      <c r="E341" s="14">
        <f t="shared" si="75"/>
        <v>223.03</v>
      </c>
      <c r="F341" s="14">
        <f t="shared" si="75"/>
        <v>0</v>
      </c>
      <c r="G341" s="14">
        <f t="shared" si="75"/>
        <v>0</v>
      </c>
      <c r="H341" s="14">
        <f t="shared" si="75"/>
        <v>0</v>
      </c>
    </row>
    <row r="342" spans="1:8">
      <c r="A342" s="3">
        <v>4</v>
      </c>
      <c r="B342" s="1" t="s">
        <v>43</v>
      </c>
      <c r="C342" s="14">
        <f t="shared" ref="C342:H342" si="76">C326</f>
        <v>431.91</v>
      </c>
      <c r="D342" s="14">
        <f t="shared" si="76"/>
        <v>431.91</v>
      </c>
      <c r="E342" s="14">
        <f t="shared" si="76"/>
        <v>431.91</v>
      </c>
      <c r="F342" s="14">
        <f t="shared" si="76"/>
        <v>0</v>
      </c>
      <c r="G342" s="14">
        <f t="shared" si="76"/>
        <v>0</v>
      </c>
      <c r="H342" s="14">
        <f t="shared" si="76"/>
        <v>0</v>
      </c>
    </row>
    <row r="347" spans="1:8">
      <c r="C347" s="89"/>
    </row>
    <row r="348" spans="1:8">
      <c r="C348" s="89"/>
    </row>
    <row r="349" spans="1:8">
      <c r="C349" s="89"/>
    </row>
    <row r="350" spans="1:8">
      <c r="C350" s="89"/>
    </row>
    <row r="351" spans="1:8">
      <c r="C351" s="89"/>
    </row>
    <row r="352" spans="1:8">
      <c r="C352" s="89"/>
    </row>
    <row r="353" spans="3:3">
      <c r="C353" s="89"/>
    </row>
    <row r="354" spans="3:3">
      <c r="C354" s="89"/>
    </row>
    <row r="355" spans="3:3">
      <c r="C355" s="89"/>
    </row>
    <row r="356" spans="3:3">
      <c r="C356" s="89"/>
    </row>
    <row r="357" spans="3:3">
      <c r="C357" s="90"/>
    </row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Buget initial 2010 pe trimestre</vt:lpstr>
      <vt:lpstr>Buget actualizat sem I 2010</vt:lpstr>
      <vt:lpstr>Buget actualizat 9 luni</vt:lpstr>
      <vt:lpstr>Buget actualizat 12 luni 2010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natasa.nemes</dc:creator>
  <cp:lastModifiedBy>Vlad</cp:lastModifiedBy>
  <cp:lastPrinted>2010-08-11T05:56:20Z</cp:lastPrinted>
  <dcterms:created xsi:type="dcterms:W3CDTF">2008-05-27T07:01:59Z</dcterms:created>
  <dcterms:modified xsi:type="dcterms:W3CDTF">2012-06-01T06:29:04Z</dcterms:modified>
</cp:coreProperties>
</file>