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5" yWindow="135" windowWidth="14835" windowHeight="8640" firstSheet="2" activeTab="4"/>
  </bookViews>
  <sheets>
    <sheet name="Buget initial 2011 pe trimestre" sheetId="15" r:id="rId1"/>
    <sheet name="Buget actualizat trim I 2011" sheetId="26" r:id="rId2"/>
    <sheet name="Buget actualizat sem I 2011" sheetId="24" r:id="rId3"/>
    <sheet name="Buget actualizat 9 luni 2011" sheetId="25" r:id="rId4"/>
    <sheet name="Buget actualizat 12 luni 2011" sheetId="23" r:id="rId5"/>
  </sheets>
  <calcPr calcId="124519"/>
</workbook>
</file>

<file path=xl/calcChain.xml><?xml version="1.0" encoding="utf-8"?>
<calcChain xmlns="http://schemas.openxmlformats.org/spreadsheetml/2006/main">
  <c r="H310" i="23"/>
  <c r="G310"/>
  <c r="F310"/>
  <c r="E310"/>
  <c r="D310"/>
  <c r="C310"/>
  <c r="H309"/>
  <c r="G309"/>
  <c r="F309"/>
  <c r="E309"/>
  <c r="D309"/>
  <c r="C309"/>
  <c r="H300"/>
  <c r="H301"/>
  <c r="H304"/>
  <c r="H307" s="1"/>
  <c r="H308" s="1"/>
  <c r="F300"/>
  <c r="F301"/>
  <c r="F304"/>
  <c r="F307"/>
  <c r="F308" s="1"/>
  <c r="E300"/>
  <c r="E301"/>
  <c r="E304"/>
  <c r="E307" s="1"/>
  <c r="E308" s="1"/>
  <c r="D300"/>
  <c r="D301"/>
  <c r="D304"/>
  <c r="D307"/>
  <c r="D308" s="1"/>
  <c r="C300"/>
  <c r="C301"/>
  <c r="C304"/>
  <c r="C307" s="1"/>
  <c r="C308" s="1"/>
  <c r="G301"/>
  <c r="G304"/>
  <c r="G307" s="1"/>
  <c r="G300"/>
  <c r="H289"/>
  <c r="G289"/>
  <c r="F289"/>
  <c r="E289"/>
  <c r="D289"/>
  <c r="C289"/>
  <c r="H288"/>
  <c r="G288"/>
  <c r="F288"/>
  <c r="E288"/>
  <c r="D288"/>
  <c r="C288"/>
  <c r="H287"/>
  <c r="G287"/>
  <c r="F287"/>
  <c r="E287"/>
  <c r="D287"/>
  <c r="C287"/>
  <c r="H286"/>
  <c r="G286"/>
  <c r="F286"/>
  <c r="E286"/>
  <c r="D286"/>
  <c r="C286"/>
  <c r="H285"/>
  <c r="G285"/>
  <c r="F285"/>
  <c r="E285"/>
  <c r="D285"/>
  <c r="C285"/>
  <c r="H240"/>
  <c r="H253"/>
  <c r="H284" s="1"/>
  <c r="H254"/>
  <c r="H258"/>
  <c r="H271"/>
  <c r="H278"/>
  <c r="H262"/>
  <c r="H283"/>
  <c r="G240"/>
  <c r="G253" s="1"/>
  <c r="G284" s="1"/>
  <c r="G254"/>
  <c r="G283" s="1"/>
  <c r="G258"/>
  <c r="G271"/>
  <c r="G278"/>
  <c r="G262"/>
  <c r="F240"/>
  <c r="F253"/>
  <c r="F284" s="1"/>
  <c r="F254"/>
  <c r="F258"/>
  <c r="F271"/>
  <c r="F278"/>
  <c r="F262"/>
  <c r="F283"/>
  <c r="E240"/>
  <c r="E253" s="1"/>
  <c r="E284" s="1"/>
  <c r="E254"/>
  <c r="E283" s="1"/>
  <c r="E258"/>
  <c r="E271"/>
  <c r="E278"/>
  <c r="E262"/>
  <c r="D240"/>
  <c r="D253"/>
  <c r="D284" s="1"/>
  <c r="D254"/>
  <c r="D258"/>
  <c r="D271"/>
  <c r="D278"/>
  <c r="D262"/>
  <c r="D283"/>
  <c r="C240"/>
  <c r="C253" s="1"/>
  <c r="C284" s="1"/>
  <c r="C254"/>
  <c r="C283" s="1"/>
  <c r="C258"/>
  <c r="C271"/>
  <c r="C278"/>
  <c r="C262"/>
  <c r="H231"/>
  <c r="G231"/>
  <c r="F231"/>
  <c r="E231"/>
  <c r="D231"/>
  <c r="C231"/>
  <c r="H230"/>
  <c r="G230"/>
  <c r="F230"/>
  <c r="E230"/>
  <c r="D230"/>
  <c r="C230"/>
  <c r="H229"/>
  <c r="G229"/>
  <c r="F229"/>
  <c r="E229"/>
  <c r="D229"/>
  <c r="H228"/>
  <c r="G228"/>
  <c r="F228"/>
  <c r="E228"/>
  <c r="D228"/>
  <c r="C228"/>
  <c r="H227"/>
  <c r="G227"/>
  <c r="F227"/>
  <c r="E227"/>
  <c r="D227"/>
  <c r="C227"/>
  <c r="H226"/>
  <c r="G226"/>
  <c r="F226"/>
  <c r="E226"/>
  <c r="D226"/>
  <c r="C226"/>
  <c r="H225"/>
  <c r="G225"/>
  <c r="F225"/>
  <c r="E225"/>
  <c r="D225"/>
  <c r="H224"/>
  <c r="G224"/>
  <c r="F224"/>
  <c r="E224"/>
  <c r="D224"/>
  <c r="H223"/>
  <c r="G223"/>
  <c r="F223"/>
  <c r="E223"/>
  <c r="D223"/>
  <c r="C223"/>
  <c r="H222"/>
  <c r="G222"/>
  <c r="F222"/>
  <c r="E222"/>
  <c r="D222"/>
  <c r="C222"/>
  <c r="H221"/>
  <c r="G221"/>
  <c r="F221"/>
  <c r="E221"/>
  <c r="D221"/>
  <c r="C221"/>
  <c r="H115"/>
  <c r="H220" s="1"/>
  <c r="G115"/>
  <c r="G220" s="1"/>
  <c r="F115"/>
  <c r="F220" s="1"/>
  <c r="E115"/>
  <c r="E220" s="1"/>
  <c r="D115"/>
  <c r="D220" s="1"/>
  <c r="C115"/>
  <c r="C220" s="1"/>
  <c r="H219"/>
  <c r="G219"/>
  <c r="F219"/>
  <c r="E219"/>
  <c r="D219"/>
  <c r="C219"/>
  <c r="H218"/>
  <c r="G218"/>
  <c r="F218"/>
  <c r="E218"/>
  <c r="D218"/>
  <c r="C218"/>
  <c r="H73"/>
  <c r="H100" s="1"/>
  <c r="H216" s="1"/>
  <c r="H89"/>
  <c r="H92"/>
  <c r="H101"/>
  <c r="H108"/>
  <c r="H118"/>
  <c r="H125"/>
  <c r="H138"/>
  <c r="H145"/>
  <c r="H161"/>
  <c r="H174"/>
  <c r="H184"/>
  <c r="H191"/>
  <c r="H197"/>
  <c r="H209"/>
  <c r="H215"/>
  <c r="G73"/>
  <c r="G100" s="1"/>
  <c r="G216" s="1"/>
  <c r="G89"/>
  <c r="G92"/>
  <c r="G101"/>
  <c r="G108"/>
  <c r="G118"/>
  <c r="G125"/>
  <c r="G138"/>
  <c r="G145"/>
  <c r="G161"/>
  <c r="G174"/>
  <c r="G184"/>
  <c r="G191"/>
  <c r="G197"/>
  <c r="G209"/>
  <c r="G215"/>
  <c r="F73"/>
  <c r="F100" s="1"/>
  <c r="F216" s="1"/>
  <c r="F89"/>
  <c r="F92"/>
  <c r="F101"/>
  <c r="F108"/>
  <c r="F118"/>
  <c r="F125"/>
  <c r="F138"/>
  <c r="F145"/>
  <c r="F161"/>
  <c r="F174"/>
  <c r="F184"/>
  <c r="F191"/>
  <c r="F197"/>
  <c r="F209"/>
  <c r="F215"/>
  <c r="E73"/>
  <c r="E100" s="1"/>
  <c r="E216" s="1"/>
  <c r="E89"/>
  <c r="E92"/>
  <c r="E101"/>
  <c r="E108"/>
  <c r="E118"/>
  <c r="E125"/>
  <c r="E138"/>
  <c r="E145"/>
  <c r="E161"/>
  <c r="E174"/>
  <c r="E184"/>
  <c r="E191"/>
  <c r="E197"/>
  <c r="E209"/>
  <c r="E215"/>
  <c r="D73"/>
  <c r="D100" s="1"/>
  <c r="D216" s="1"/>
  <c r="D89"/>
  <c r="D92"/>
  <c r="D101"/>
  <c r="D108"/>
  <c r="D118"/>
  <c r="D125"/>
  <c r="D138"/>
  <c r="D145"/>
  <c r="D161"/>
  <c r="D174"/>
  <c r="D184"/>
  <c r="D191"/>
  <c r="D197"/>
  <c r="D209"/>
  <c r="D215"/>
  <c r="C73"/>
  <c r="C100" s="1"/>
  <c r="C216" s="1"/>
  <c r="C89"/>
  <c r="C92"/>
  <c r="C101"/>
  <c r="C108"/>
  <c r="C118"/>
  <c r="C125"/>
  <c r="C138"/>
  <c r="C145"/>
  <c r="C161"/>
  <c r="C174"/>
  <c r="C184"/>
  <c r="C191"/>
  <c r="C197"/>
  <c r="C209"/>
  <c r="C215"/>
  <c r="I25"/>
  <c r="I24" s="1"/>
  <c r="I23" s="1"/>
  <c r="I22" s="1"/>
  <c r="I21" s="1"/>
  <c r="I27"/>
  <c r="I28"/>
  <c r="I26"/>
  <c r="I30"/>
  <c r="I32"/>
  <c r="I35"/>
  <c r="I31"/>
  <c r="I36"/>
  <c r="I37"/>
  <c r="I39"/>
  <c r="I40"/>
  <c r="I42"/>
  <c r="I41"/>
  <c r="I46"/>
  <c r="I47"/>
  <c r="I49"/>
  <c r="I50"/>
  <c r="I51"/>
  <c r="I53"/>
  <c r="I54"/>
  <c r="I55"/>
  <c r="I56"/>
  <c r="I57"/>
  <c r="I60"/>
  <c r="I58"/>
  <c r="I61"/>
  <c r="H25"/>
  <c r="H24" s="1"/>
  <c r="H23" s="1"/>
  <c r="H22" s="1"/>
  <c r="H21" s="1"/>
  <c r="H27"/>
  <c r="H28"/>
  <c r="H26"/>
  <c r="H30"/>
  <c r="H32"/>
  <c r="H35"/>
  <c r="H31"/>
  <c r="H36"/>
  <c r="H37"/>
  <c r="H39"/>
  <c r="H40"/>
  <c r="H42"/>
  <c r="H41"/>
  <c r="H46"/>
  <c r="H47"/>
  <c r="H49"/>
  <c r="H50"/>
  <c r="H51"/>
  <c r="H53"/>
  <c r="H54"/>
  <c r="H55"/>
  <c r="H56"/>
  <c r="H57"/>
  <c r="H60"/>
  <c r="H58"/>
  <c r="H61"/>
  <c r="G25"/>
  <c r="G24"/>
  <c r="G27"/>
  <c r="G28"/>
  <c r="G26" s="1"/>
  <c r="G30"/>
  <c r="G32"/>
  <c r="G35"/>
  <c r="G31" s="1"/>
  <c r="G36"/>
  <c r="G37"/>
  <c r="G39"/>
  <c r="G40"/>
  <c r="G42"/>
  <c r="G41" s="1"/>
  <c r="G46"/>
  <c r="G47"/>
  <c r="G49"/>
  <c r="G50"/>
  <c r="G51"/>
  <c r="G52"/>
  <c r="G53"/>
  <c r="G54"/>
  <c r="G55"/>
  <c r="G56"/>
  <c r="G57"/>
  <c r="G60"/>
  <c r="G58" s="1"/>
  <c r="G61"/>
  <c r="F25"/>
  <c r="F24"/>
  <c r="F27"/>
  <c r="F28"/>
  <c r="F26" s="1"/>
  <c r="F30"/>
  <c r="F32"/>
  <c r="F35"/>
  <c r="F31" s="1"/>
  <c r="F36"/>
  <c r="F37"/>
  <c r="F39"/>
  <c r="F40"/>
  <c r="F42"/>
  <c r="F41" s="1"/>
  <c r="F46"/>
  <c r="F47"/>
  <c r="F49"/>
  <c r="F50"/>
  <c r="F51"/>
  <c r="F52"/>
  <c r="F53"/>
  <c r="F54"/>
  <c r="F55"/>
  <c r="F56"/>
  <c r="F57"/>
  <c r="F60"/>
  <c r="F58" s="1"/>
  <c r="F61"/>
  <c r="E25"/>
  <c r="E24"/>
  <c r="E27"/>
  <c r="E28"/>
  <c r="E26" s="1"/>
  <c r="E30"/>
  <c r="E32"/>
  <c r="E35"/>
  <c r="E31" s="1"/>
  <c r="E36"/>
  <c r="E37"/>
  <c r="E39"/>
  <c r="E40"/>
  <c r="E42"/>
  <c r="E41" s="1"/>
  <c r="E38"/>
  <c r="E46"/>
  <c r="E47"/>
  <c r="E49"/>
  <c r="E50"/>
  <c r="E51"/>
  <c r="E53"/>
  <c r="E54"/>
  <c r="E55"/>
  <c r="E56"/>
  <c r="E57"/>
  <c r="E60"/>
  <c r="E58" s="1"/>
  <c r="E61"/>
  <c r="D25"/>
  <c r="D24"/>
  <c r="D27"/>
  <c r="D28"/>
  <c r="D26" s="1"/>
  <c r="D30"/>
  <c r="D32"/>
  <c r="D35"/>
  <c r="D31" s="1"/>
  <c r="D36"/>
  <c r="D37"/>
  <c r="D39"/>
  <c r="D40"/>
  <c r="D42"/>
  <c r="D41" s="1"/>
  <c r="D46"/>
  <c r="D47"/>
  <c r="D49"/>
  <c r="D50"/>
  <c r="D51"/>
  <c r="D54"/>
  <c r="D55"/>
  <c r="D56"/>
  <c r="D57"/>
  <c r="D60"/>
  <c r="D58" s="1"/>
  <c r="H286" i="25"/>
  <c r="G286"/>
  <c r="F286"/>
  <c r="E286"/>
  <c r="D286"/>
  <c r="C286"/>
  <c r="H285"/>
  <c r="G285"/>
  <c r="F285"/>
  <c r="E285"/>
  <c r="D285"/>
  <c r="C285"/>
  <c r="H276"/>
  <c r="H277"/>
  <c r="H280"/>
  <c r="H283" s="1"/>
  <c r="H284" s="1"/>
  <c r="F276"/>
  <c r="F277"/>
  <c r="F280"/>
  <c r="F283"/>
  <c r="F284" s="1"/>
  <c r="E276"/>
  <c r="E277"/>
  <c r="E280"/>
  <c r="E283" s="1"/>
  <c r="E284" s="1"/>
  <c r="D276"/>
  <c r="D277"/>
  <c r="D280"/>
  <c r="D283"/>
  <c r="D284" s="1"/>
  <c r="C276"/>
  <c r="C277"/>
  <c r="C280"/>
  <c r="C283" s="1"/>
  <c r="C284" s="1"/>
  <c r="G277"/>
  <c r="G280"/>
  <c r="G283" s="1"/>
  <c r="G276"/>
  <c r="H265"/>
  <c r="G265"/>
  <c r="F265"/>
  <c r="E265"/>
  <c r="D265"/>
  <c r="C265"/>
  <c r="H264"/>
  <c r="G264"/>
  <c r="F264"/>
  <c r="E264"/>
  <c r="D264"/>
  <c r="C264"/>
  <c r="H263"/>
  <c r="G263"/>
  <c r="F263"/>
  <c r="E263"/>
  <c r="D263"/>
  <c r="C263"/>
  <c r="H262"/>
  <c r="G262"/>
  <c r="F262"/>
  <c r="E262"/>
  <c r="D262"/>
  <c r="C262"/>
  <c r="H261"/>
  <c r="G261"/>
  <c r="F261"/>
  <c r="E261"/>
  <c r="D261"/>
  <c r="C261"/>
  <c r="H216"/>
  <c r="H229"/>
  <c r="H260" s="1"/>
  <c r="H230"/>
  <c r="H234"/>
  <c r="H247"/>
  <c r="H254"/>
  <c r="H238"/>
  <c r="H259"/>
  <c r="G216"/>
  <c r="G229" s="1"/>
  <c r="G230"/>
  <c r="G259" s="1"/>
  <c r="G234"/>
  <c r="G247"/>
  <c r="G254"/>
  <c r="G238"/>
  <c r="F216"/>
  <c r="F229"/>
  <c r="F260" s="1"/>
  <c r="F230"/>
  <c r="F234"/>
  <c r="F247"/>
  <c r="F254"/>
  <c r="F238"/>
  <c r="F259"/>
  <c r="E216"/>
  <c r="E229" s="1"/>
  <c r="E260" s="1"/>
  <c r="E230"/>
  <c r="E259" s="1"/>
  <c r="E234"/>
  <c r="E247"/>
  <c r="E254"/>
  <c r="E238"/>
  <c r="D216"/>
  <c r="D229"/>
  <c r="D260" s="1"/>
  <c r="D230"/>
  <c r="D234"/>
  <c r="D247"/>
  <c r="D254"/>
  <c r="D238"/>
  <c r="D259"/>
  <c r="C216"/>
  <c r="C229" s="1"/>
  <c r="C230"/>
  <c r="C259" s="1"/>
  <c r="C234"/>
  <c r="C247"/>
  <c r="C254"/>
  <c r="C238"/>
  <c r="H207"/>
  <c r="G207"/>
  <c r="F207"/>
  <c r="E207"/>
  <c r="D207"/>
  <c r="C207"/>
  <c r="H206"/>
  <c r="G206"/>
  <c r="F206"/>
  <c r="E206"/>
  <c r="D206"/>
  <c r="C206"/>
  <c r="H205"/>
  <c r="G205"/>
  <c r="F205"/>
  <c r="E205"/>
  <c r="D205"/>
  <c r="C205"/>
  <c r="H204"/>
  <c r="G204"/>
  <c r="F204"/>
  <c r="E204"/>
  <c r="D204"/>
  <c r="C204"/>
  <c r="H203"/>
  <c r="G203"/>
  <c r="F203"/>
  <c r="E203"/>
  <c r="D203"/>
  <c r="C203"/>
  <c r="H202"/>
  <c r="G202"/>
  <c r="F202"/>
  <c r="E202"/>
  <c r="D202"/>
  <c r="C202"/>
  <c r="H201"/>
  <c r="G201"/>
  <c r="F201"/>
  <c r="E201"/>
  <c r="D201"/>
  <c r="C201"/>
  <c r="H200"/>
  <c r="G200"/>
  <c r="F200"/>
  <c r="E200"/>
  <c r="D200"/>
  <c r="C200"/>
  <c r="H104"/>
  <c r="H199"/>
  <c r="G104"/>
  <c r="G199"/>
  <c r="F104"/>
  <c r="F199"/>
  <c r="E104"/>
  <c r="E199"/>
  <c r="D104"/>
  <c r="D199"/>
  <c r="C104"/>
  <c r="C199"/>
  <c r="H198"/>
  <c r="G198"/>
  <c r="F198"/>
  <c r="E198"/>
  <c r="D198"/>
  <c r="C198"/>
  <c r="H197"/>
  <c r="G197"/>
  <c r="F197"/>
  <c r="E197"/>
  <c r="D197"/>
  <c r="C197"/>
  <c r="H196"/>
  <c r="G196"/>
  <c r="F196"/>
  <c r="E196"/>
  <c r="D196"/>
  <c r="C196"/>
  <c r="H66"/>
  <c r="H91" s="1"/>
  <c r="H195" s="1"/>
  <c r="H81"/>
  <c r="H84"/>
  <c r="H92"/>
  <c r="H97"/>
  <c r="H107"/>
  <c r="H114"/>
  <c r="H126"/>
  <c r="H132"/>
  <c r="H146"/>
  <c r="H158"/>
  <c r="H167"/>
  <c r="H173"/>
  <c r="H179"/>
  <c r="H188"/>
  <c r="H194"/>
  <c r="G66"/>
  <c r="G91" s="1"/>
  <c r="G195" s="1"/>
  <c r="G81"/>
  <c r="G84"/>
  <c r="G92"/>
  <c r="G97"/>
  <c r="G107"/>
  <c r="G114"/>
  <c r="G126"/>
  <c r="G132"/>
  <c r="G146"/>
  <c r="G158"/>
  <c r="G167"/>
  <c r="G173"/>
  <c r="G179"/>
  <c r="G188"/>
  <c r="G194"/>
  <c r="F66"/>
  <c r="F91" s="1"/>
  <c r="F195" s="1"/>
  <c r="F81"/>
  <c r="F84"/>
  <c r="F92"/>
  <c r="F97"/>
  <c r="F107"/>
  <c r="F114"/>
  <c r="F126"/>
  <c r="F132"/>
  <c r="F146"/>
  <c r="F158"/>
  <c r="F167"/>
  <c r="F173"/>
  <c r="F179"/>
  <c r="F188"/>
  <c r="F194"/>
  <c r="E66"/>
  <c r="E91" s="1"/>
  <c r="E195" s="1"/>
  <c r="E81"/>
  <c r="E84"/>
  <c r="E92"/>
  <c r="E97"/>
  <c r="E107"/>
  <c r="E114"/>
  <c r="E126"/>
  <c r="E132"/>
  <c r="E146"/>
  <c r="E158"/>
  <c r="E167"/>
  <c r="E173"/>
  <c r="E179"/>
  <c r="E188"/>
  <c r="E194"/>
  <c r="D66"/>
  <c r="D91" s="1"/>
  <c r="D195" s="1"/>
  <c r="D81"/>
  <c r="D84"/>
  <c r="D92"/>
  <c r="D97"/>
  <c r="D107"/>
  <c r="D114"/>
  <c r="D126"/>
  <c r="D132"/>
  <c r="D146"/>
  <c r="D158"/>
  <c r="D167"/>
  <c r="D173"/>
  <c r="D179"/>
  <c r="D188"/>
  <c r="D194"/>
  <c r="C66"/>
  <c r="C91" s="1"/>
  <c r="C195" s="1"/>
  <c r="C81"/>
  <c r="C84"/>
  <c r="C92"/>
  <c r="C97"/>
  <c r="C107"/>
  <c r="C114"/>
  <c r="C126"/>
  <c r="C132"/>
  <c r="C146"/>
  <c r="C158"/>
  <c r="C167"/>
  <c r="C173"/>
  <c r="C179"/>
  <c r="C188"/>
  <c r="C194"/>
  <c r="I21"/>
  <c r="I20" s="1"/>
  <c r="I19" s="1"/>
  <c r="I18" s="1"/>
  <c r="I17" s="1"/>
  <c r="I23"/>
  <c r="I24"/>
  <c r="I22"/>
  <c r="I26"/>
  <c r="I28"/>
  <c r="I31"/>
  <c r="I27"/>
  <c r="I32"/>
  <c r="I33"/>
  <c r="I34"/>
  <c r="I35"/>
  <c r="I37"/>
  <c r="I36"/>
  <c r="I41"/>
  <c r="I40" s="1"/>
  <c r="I39" s="1"/>
  <c r="I42"/>
  <c r="I43"/>
  <c r="I44"/>
  <c r="I45"/>
  <c r="I46"/>
  <c r="I47"/>
  <c r="I48"/>
  <c r="I49"/>
  <c r="I50"/>
  <c r="I53"/>
  <c r="I51"/>
  <c r="H21"/>
  <c r="H20"/>
  <c r="H23"/>
  <c r="H24"/>
  <c r="H22" s="1"/>
  <c r="H26"/>
  <c r="H28"/>
  <c r="H31"/>
  <c r="H27" s="1"/>
  <c r="H32"/>
  <c r="H33"/>
  <c r="H34"/>
  <c r="H35"/>
  <c r="H37"/>
  <c r="H36" s="1"/>
  <c r="H41"/>
  <c r="H42"/>
  <c r="H43"/>
  <c r="H44"/>
  <c r="H45"/>
  <c r="H46"/>
  <c r="H47"/>
  <c r="H48"/>
  <c r="H49"/>
  <c r="H40"/>
  <c r="H50"/>
  <c r="H53"/>
  <c r="H51" s="1"/>
  <c r="H39" s="1"/>
  <c r="G21"/>
  <c r="G20" s="1"/>
  <c r="G19" s="1"/>
  <c r="G18" s="1"/>
  <c r="G17" s="1"/>
  <c r="G23"/>
  <c r="G24"/>
  <c r="G22"/>
  <c r="G26"/>
  <c r="G28"/>
  <c r="G31"/>
  <c r="G27"/>
  <c r="G32"/>
  <c r="G33"/>
  <c r="G34"/>
  <c r="G35"/>
  <c r="G37"/>
  <c r="G36"/>
  <c r="G41"/>
  <c r="G40" s="1"/>
  <c r="G39" s="1"/>
  <c r="G42"/>
  <c r="G43"/>
  <c r="G44"/>
  <c r="G45"/>
  <c r="G46"/>
  <c r="G47"/>
  <c r="G48"/>
  <c r="G49"/>
  <c r="G50"/>
  <c r="G53"/>
  <c r="G51"/>
  <c r="F21"/>
  <c r="F20"/>
  <c r="F23"/>
  <c r="F24"/>
  <c r="F22" s="1"/>
  <c r="F26"/>
  <c r="F28"/>
  <c r="F31"/>
  <c r="F27" s="1"/>
  <c r="F32"/>
  <c r="F33"/>
  <c r="F34"/>
  <c r="F35"/>
  <c r="F37"/>
  <c r="F36" s="1"/>
  <c r="F41"/>
  <c r="F42"/>
  <c r="F43"/>
  <c r="F44"/>
  <c r="F45"/>
  <c r="F46"/>
  <c r="F47"/>
  <c r="F48"/>
  <c r="F49"/>
  <c r="F40"/>
  <c r="F50"/>
  <c r="F53"/>
  <c r="F51" s="1"/>
  <c r="F39" s="1"/>
  <c r="E21"/>
  <c r="E20" s="1"/>
  <c r="E19" s="1"/>
  <c r="E18" s="1"/>
  <c r="E17" s="1"/>
  <c r="E23"/>
  <c r="E24"/>
  <c r="E22"/>
  <c r="E26"/>
  <c r="E28"/>
  <c r="E31"/>
  <c r="E27"/>
  <c r="E32"/>
  <c r="E33"/>
  <c r="E34"/>
  <c r="E35"/>
  <c r="E37"/>
  <c r="E36"/>
  <c r="E41"/>
  <c r="E40" s="1"/>
  <c r="E39" s="1"/>
  <c r="E42"/>
  <c r="E43"/>
  <c r="E44"/>
  <c r="E45"/>
  <c r="E46"/>
  <c r="E47"/>
  <c r="E48"/>
  <c r="E49"/>
  <c r="E50"/>
  <c r="E53"/>
  <c r="E51"/>
  <c r="D21"/>
  <c r="D20"/>
  <c r="D23"/>
  <c r="D24"/>
  <c r="D22" s="1"/>
  <c r="D26"/>
  <c r="D28"/>
  <c r="D31"/>
  <c r="D27" s="1"/>
  <c r="D32"/>
  <c r="D33"/>
  <c r="D34"/>
  <c r="D35"/>
  <c r="D37"/>
  <c r="D36" s="1"/>
  <c r="D41"/>
  <c r="D42"/>
  <c r="D43"/>
  <c r="D44"/>
  <c r="D45"/>
  <c r="D46"/>
  <c r="D47"/>
  <c r="D48"/>
  <c r="D49"/>
  <c r="D40"/>
  <c r="D50"/>
  <c r="D53"/>
  <c r="D51" s="1"/>
  <c r="D39" s="1"/>
  <c r="H282" i="24"/>
  <c r="G282"/>
  <c r="F282"/>
  <c r="E282"/>
  <c r="D282"/>
  <c r="C282"/>
  <c r="H281"/>
  <c r="G281"/>
  <c r="F281"/>
  <c r="E281"/>
  <c r="D281"/>
  <c r="C281"/>
  <c r="H272"/>
  <c r="H280" s="1"/>
  <c r="H276"/>
  <c r="H279"/>
  <c r="G272"/>
  <c r="G273"/>
  <c r="G276"/>
  <c r="G279" s="1"/>
  <c r="G280" s="1"/>
  <c r="F272"/>
  <c r="F273"/>
  <c r="F276"/>
  <c r="F279"/>
  <c r="F280" s="1"/>
  <c r="E272"/>
  <c r="E273"/>
  <c r="E276"/>
  <c r="E279" s="1"/>
  <c r="E280" s="1"/>
  <c r="D272"/>
  <c r="D273"/>
  <c r="D276"/>
  <c r="D279"/>
  <c r="D280" s="1"/>
  <c r="C272"/>
  <c r="C273"/>
  <c r="C276"/>
  <c r="C279" s="1"/>
  <c r="C280" s="1"/>
  <c r="H261"/>
  <c r="G261"/>
  <c r="F261"/>
  <c r="E261"/>
  <c r="D261"/>
  <c r="C261"/>
  <c r="H260"/>
  <c r="G260"/>
  <c r="F260"/>
  <c r="E260"/>
  <c r="D260"/>
  <c r="C260"/>
  <c r="H259"/>
  <c r="G259"/>
  <c r="F259"/>
  <c r="E259"/>
  <c r="D259"/>
  <c r="C259"/>
  <c r="H258"/>
  <c r="G258"/>
  <c r="F258"/>
  <c r="E258"/>
  <c r="D258"/>
  <c r="C258"/>
  <c r="H257"/>
  <c r="G257"/>
  <c r="F257"/>
  <c r="E257"/>
  <c r="D257"/>
  <c r="C257"/>
  <c r="H213"/>
  <c r="H226" s="1"/>
  <c r="H256" s="1"/>
  <c r="H227"/>
  <c r="H255" s="1"/>
  <c r="H231"/>
  <c r="H244"/>
  <c r="H251"/>
  <c r="H235"/>
  <c r="G213"/>
  <c r="G226"/>
  <c r="G227"/>
  <c r="G231"/>
  <c r="G244"/>
  <c r="G251"/>
  <c r="G235"/>
  <c r="G255"/>
  <c r="G256" s="1"/>
  <c r="F213"/>
  <c r="F226" s="1"/>
  <c r="F256" s="1"/>
  <c r="F227"/>
  <c r="F255" s="1"/>
  <c r="F231"/>
  <c r="F244"/>
  <c r="F251"/>
  <c r="F235"/>
  <c r="E213"/>
  <c r="E226"/>
  <c r="E256" s="1"/>
  <c r="E227"/>
  <c r="E231"/>
  <c r="E244"/>
  <c r="E251"/>
  <c r="E235"/>
  <c r="E255"/>
  <c r="D213"/>
  <c r="D226" s="1"/>
  <c r="D256" s="1"/>
  <c r="D227"/>
  <c r="D255" s="1"/>
  <c r="D231"/>
  <c r="D244"/>
  <c r="D251"/>
  <c r="D235"/>
  <c r="C213"/>
  <c r="C226"/>
  <c r="C256" s="1"/>
  <c r="C227"/>
  <c r="C231"/>
  <c r="C244"/>
  <c r="C251"/>
  <c r="C235"/>
  <c r="C255"/>
  <c r="H204"/>
  <c r="G204"/>
  <c r="F204"/>
  <c r="E204"/>
  <c r="D204"/>
  <c r="C204"/>
  <c r="H203"/>
  <c r="G203"/>
  <c r="F203"/>
  <c r="E203"/>
  <c r="D203"/>
  <c r="C203"/>
  <c r="H202"/>
  <c r="G202"/>
  <c r="F202"/>
  <c r="E202"/>
  <c r="D202"/>
  <c r="C202"/>
  <c r="H201"/>
  <c r="G201"/>
  <c r="F201"/>
  <c r="E201"/>
  <c r="D201"/>
  <c r="C201"/>
  <c r="H200"/>
  <c r="G200"/>
  <c r="F200"/>
  <c r="E200"/>
  <c r="D200"/>
  <c r="C200"/>
  <c r="H199"/>
  <c r="G199"/>
  <c r="F199"/>
  <c r="E199"/>
  <c r="D199"/>
  <c r="C199"/>
  <c r="H198"/>
  <c r="G198"/>
  <c r="F198"/>
  <c r="E198"/>
  <c r="D198"/>
  <c r="C198"/>
  <c r="H197"/>
  <c r="G197"/>
  <c r="F197"/>
  <c r="E197"/>
  <c r="D197"/>
  <c r="C197"/>
  <c r="H101"/>
  <c r="H196" s="1"/>
  <c r="G101"/>
  <c r="G196" s="1"/>
  <c r="F101"/>
  <c r="F196" s="1"/>
  <c r="E101"/>
  <c r="E196" s="1"/>
  <c r="D101"/>
  <c r="D196" s="1"/>
  <c r="C101"/>
  <c r="C196" s="1"/>
  <c r="H195"/>
  <c r="G195"/>
  <c r="F195"/>
  <c r="E195"/>
  <c r="D195"/>
  <c r="C195"/>
  <c r="H194"/>
  <c r="G194"/>
  <c r="F194"/>
  <c r="E194"/>
  <c r="D194"/>
  <c r="C194"/>
  <c r="H64"/>
  <c r="H88" s="1"/>
  <c r="H192" s="1"/>
  <c r="H79"/>
  <c r="H82"/>
  <c r="H89"/>
  <c r="H94"/>
  <c r="H104"/>
  <c r="H111"/>
  <c r="H123"/>
  <c r="H129"/>
  <c r="H143"/>
  <c r="H155"/>
  <c r="H164"/>
  <c r="H170"/>
  <c r="H176"/>
  <c r="H185"/>
  <c r="H191"/>
  <c r="G64"/>
  <c r="G88" s="1"/>
  <c r="G192" s="1"/>
  <c r="G79"/>
  <c r="G82"/>
  <c r="G89"/>
  <c r="G94"/>
  <c r="G104"/>
  <c r="G111"/>
  <c r="G123"/>
  <c r="G129"/>
  <c r="G143"/>
  <c r="G155"/>
  <c r="G164"/>
  <c r="G170"/>
  <c r="G176"/>
  <c r="G185"/>
  <c r="G191"/>
  <c r="F64"/>
  <c r="F88" s="1"/>
  <c r="F192" s="1"/>
  <c r="F79"/>
  <c r="F82"/>
  <c r="F89"/>
  <c r="F94"/>
  <c r="F104"/>
  <c r="F111"/>
  <c r="F123"/>
  <c r="F129"/>
  <c r="F143"/>
  <c r="F155"/>
  <c r="F164"/>
  <c r="F170"/>
  <c r="F176"/>
  <c r="F185"/>
  <c r="F191"/>
  <c r="E64"/>
  <c r="E88" s="1"/>
  <c r="E192" s="1"/>
  <c r="E79"/>
  <c r="E82"/>
  <c r="E89"/>
  <c r="E94"/>
  <c r="E104"/>
  <c r="E111"/>
  <c r="E123"/>
  <c r="E129"/>
  <c r="E143"/>
  <c r="E155"/>
  <c r="E164"/>
  <c r="E170"/>
  <c r="E176"/>
  <c r="E185"/>
  <c r="E191"/>
  <c r="D64"/>
  <c r="D88" s="1"/>
  <c r="D192" s="1"/>
  <c r="D79"/>
  <c r="D82"/>
  <c r="D89"/>
  <c r="D94"/>
  <c r="D104"/>
  <c r="D111"/>
  <c r="D123"/>
  <c r="D129"/>
  <c r="D143"/>
  <c r="D155"/>
  <c r="D164"/>
  <c r="D170"/>
  <c r="D176"/>
  <c r="D185"/>
  <c r="D191"/>
  <c r="C64"/>
  <c r="C88" s="1"/>
  <c r="C192" s="1"/>
  <c r="C79"/>
  <c r="C82"/>
  <c r="C89"/>
  <c r="C94"/>
  <c r="C104"/>
  <c r="C111"/>
  <c r="C123"/>
  <c r="C129"/>
  <c r="C143"/>
  <c r="C155"/>
  <c r="C164"/>
  <c r="C170"/>
  <c r="C176"/>
  <c r="C185"/>
  <c r="C191"/>
  <c r="I19"/>
  <c r="I18" s="1"/>
  <c r="I17" s="1"/>
  <c r="I16" s="1"/>
  <c r="I15" s="1"/>
  <c r="I21"/>
  <c r="I22"/>
  <c r="I20"/>
  <c r="I24"/>
  <c r="I26"/>
  <c r="I29"/>
  <c r="I25"/>
  <c r="I30"/>
  <c r="I31"/>
  <c r="I32"/>
  <c r="I33"/>
  <c r="I35"/>
  <c r="I34"/>
  <c r="I39"/>
  <c r="I40"/>
  <c r="I42"/>
  <c r="I43"/>
  <c r="I44"/>
  <c r="I45"/>
  <c r="I46"/>
  <c r="I47"/>
  <c r="I48"/>
  <c r="I51"/>
  <c r="I49"/>
  <c r="H19"/>
  <c r="H18"/>
  <c r="H21"/>
  <c r="H22"/>
  <c r="H20" s="1"/>
  <c r="H24"/>
  <c r="H26"/>
  <c r="H29"/>
  <c r="H25" s="1"/>
  <c r="H30"/>
  <c r="H31"/>
  <c r="H32"/>
  <c r="H33"/>
  <c r="H35"/>
  <c r="H34" s="1"/>
  <c r="H39"/>
  <c r="H40"/>
  <c r="H42"/>
  <c r="H43"/>
  <c r="H44"/>
  <c r="H45"/>
  <c r="H46"/>
  <c r="H47"/>
  <c r="H48"/>
  <c r="H51"/>
  <c r="H49" s="1"/>
  <c r="G19"/>
  <c r="G18" s="1"/>
  <c r="G17" s="1"/>
  <c r="G16" s="1"/>
  <c r="G15" s="1"/>
  <c r="G21"/>
  <c r="G22"/>
  <c r="G20"/>
  <c r="G24"/>
  <c r="G26"/>
  <c r="G29"/>
  <c r="G25"/>
  <c r="G30"/>
  <c r="G31"/>
  <c r="G32"/>
  <c r="G33"/>
  <c r="G35"/>
  <c r="G34"/>
  <c r="G39"/>
  <c r="G40"/>
  <c r="G42"/>
  <c r="G43"/>
  <c r="G44"/>
  <c r="G45"/>
  <c r="G46"/>
  <c r="G47"/>
  <c r="G48"/>
  <c r="G51"/>
  <c r="G49"/>
  <c r="F19"/>
  <c r="F18"/>
  <c r="F21"/>
  <c r="F22"/>
  <c r="F20" s="1"/>
  <c r="F24"/>
  <c r="F26"/>
  <c r="F29"/>
  <c r="F25" s="1"/>
  <c r="F30"/>
  <c r="F31"/>
  <c r="F32"/>
  <c r="F33"/>
  <c r="F35"/>
  <c r="F34" s="1"/>
  <c r="F39"/>
  <c r="F40"/>
  <c r="F42"/>
  <c r="F43"/>
  <c r="F44"/>
  <c r="F45"/>
  <c r="F46"/>
  <c r="F47"/>
  <c r="F48"/>
  <c r="F51"/>
  <c r="F49" s="1"/>
  <c r="E19"/>
  <c r="E18" s="1"/>
  <c r="E17" s="1"/>
  <c r="E16" s="1"/>
  <c r="E15" s="1"/>
  <c r="E21"/>
  <c r="E22"/>
  <c r="E20"/>
  <c r="E24"/>
  <c r="E26"/>
  <c r="E29"/>
  <c r="E25"/>
  <c r="E30"/>
  <c r="E31"/>
  <c r="E32"/>
  <c r="E33"/>
  <c r="E35"/>
  <c r="E34"/>
  <c r="E39"/>
  <c r="E40"/>
  <c r="E42"/>
  <c r="E43"/>
  <c r="E44"/>
  <c r="E45"/>
  <c r="E46"/>
  <c r="E47"/>
  <c r="E48"/>
  <c r="E51"/>
  <c r="E49"/>
  <c r="D19"/>
  <c r="D18"/>
  <c r="D21"/>
  <c r="D22"/>
  <c r="D20" s="1"/>
  <c r="D24"/>
  <c r="D26"/>
  <c r="D29"/>
  <c r="D25" s="1"/>
  <c r="D30"/>
  <c r="D31"/>
  <c r="D32"/>
  <c r="D33"/>
  <c r="D35"/>
  <c r="D34" s="1"/>
  <c r="D39"/>
  <c r="D40"/>
  <c r="D42"/>
  <c r="D43"/>
  <c r="D44"/>
  <c r="D45"/>
  <c r="D46"/>
  <c r="D47"/>
  <c r="D48"/>
  <c r="D51"/>
  <c r="D49" s="1"/>
  <c r="H277" i="26"/>
  <c r="G277"/>
  <c r="F277"/>
  <c r="E277"/>
  <c r="D277"/>
  <c r="C277"/>
  <c r="H276"/>
  <c r="G276"/>
  <c r="F276"/>
  <c r="E276"/>
  <c r="D276"/>
  <c r="C276"/>
  <c r="H267"/>
  <c r="H268"/>
  <c r="H271"/>
  <c r="H274"/>
  <c r="H275"/>
  <c r="G267"/>
  <c r="G268"/>
  <c r="G271"/>
  <c r="G274"/>
  <c r="G275" s="1"/>
  <c r="F267"/>
  <c r="F268"/>
  <c r="F271"/>
  <c r="F274" s="1"/>
  <c r="F275" s="1"/>
  <c r="E267"/>
  <c r="E268"/>
  <c r="E271"/>
  <c r="E274"/>
  <c r="E275" s="1"/>
  <c r="D267"/>
  <c r="D268"/>
  <c r="D271"/>
  <c r="D274" s="1"/>
  <c r="D275" s="1"/>
  <c r="C267"/>
  <c r="C268"/>
  <c r="C271"/>
  <c r="C274"/>
  <c r="C275" s="1"/>
  <c r="H256"/>
  <c r="G256"/>
  <c r="F256"/>
  <c r="E256"/>
  <c r="D256"/>
  <c r="C256"/>
  <c r="H255"/>
  <c r="G255"/>
  <c r="F255"/>
  <c r="E255"/>
  <c r="D255"/>
  <c r="C255"/>
  <c r="H254"/>
  <c r="G254"/>
  <c r="F254"/>
  <c r="E254"/>
  <c r="D254"/>
  <c r="C254"/>
  <c r="H253"/>
  <c r="G253"/>
  <c r="F253"/>
  <c r="E253"/>
  <c r="D253"/>
  <c r="C253"/>
  <c r="H252"/>
  <c r="G252"/>
  <c r="F252"/>
  <c r="E252"/>
  <c r="D252"/>
  <c r="C252"/>
  <c r="H209"/>
  <c r="H222" s="1"/>
  <c r="H251" s="1"/>
  <c r="H223"/>
  <c r="H227"/>
  <c r="H240"/>
  <c r="H246"/>
  <c r="H231"/>
  <c r="H250" s="1"/>
  <c r="G209"/>
  <c r="G222" s="1"/>
  <c r="G251" s="1"/>
  <c r="G223"/>
  <c r="G227"/>
  <c r="G240"/>
  <c r="G250" s="1"/>
  <c r="G246"/>
  <c r="G231"/>
  <c r="F209"/>
  <c r="F222" s="1"/>
  <c r="F251" s="1"/>
  <c r="F223"/>
  <c r="F227"/>
  <c r="F240"/>
  <c r="F250" s="1"/>
  <c r="F246"/>
  <c r="F231"/>
  <c r="E209"/>
  <c r="E222" s="1"/>
  <c r="E251" s="1"/>
  <c r="E223"/>
  <c r="E227"/>
  <c r="E240"/>
  <c r="E246"/>
  <c r="E231"/>
  <c r="E250" s="1"/>
  <c r="D209"/>
  <c r="D222" s="1"/>
  <c r="D251" s="1"/>
  <c r="D223"/>
  <c r="D250" s="1"/>
  <c r="D227"/>
  <c r="D240"/>
  <c r="D246"/>
  <c r="D231"/>
  <c r="C209"/>
  <c r="C222" s="1"/>
  <c r="C251" s="1"/>
  <c r="C223"/>
  <c r="C227"/>
  <c r="C240"/>
  <c r="C246"/>
  <c r="C231"/>
  <c r="C250" s="1"/>
  <c r="H200"/>
  <c r="G200"/>
  <c r="F200"/>
  <c r="E200"/>
  <c r="D200"/>
  <c r="C200"/>
  <c r="H199"/>
  <c r="G199"/>
  <c r="F199"/>
  <c r="E199"/>
  <c r="D199"/>
  <c r="C199"/>
  <c r="H198"/>
  <c r="G198"/>
  <c r="F198"/>
  <c r="E198"/>
  <c r="D198"/>
  <c r="C198"/>
  <c r="H197"/>
  <c r="G197"/>
  <c r="F197"/>
  <c r="E197"/>
  <c r="D197"/>
  <c r="C197"/>
  <c r="H196"/>
  <c r="G196"/>
  <c r="F196"/>
  <c r="E196"/>
  <c r="D196"/>
  <c r="C196"/>
  <c r="H195"/>
  <c r="G195"/>
  <c r="F195"/>
  <c r="E195"/>
  <c r="D195"/>
  <c r="C195"/>
  <c r="H194"/>
  <c r="G194"/>
  <c r="F194"/>
  <c r="E194"/>
  <c r="D194"/>
  <c r="C194"/>
  <c r="H193"/>
  <c r="G193"/>
  <c r="F193"/>
  <c r="E193"/>
  <c r="D193"/>
  <c r="C193"/>
  <c r="H98"/>
  <c r="H192" s="1"/>
  <c r="G98"/>
  <c r="G192" s="1"/>
  <c r="F98"/>
  <c r="F192" s="1"/>
  <c r="E98"/>
  <c r="E192" s="1"/>
  <c r="D98"/>
  <c r="D192" s="1"/>
  <c r="C98"/>
  <c r="C192" s="1"/>
  <c r="H191"/>
  <c r="G191"/>
  <c r="F191"/>
  <c r="E191"/>
  <c r="D191"/>
  <c r="C191"/>
  <c r="H190"/>
  <c r="G190"/>
  <c r="F190"/>
  <c r="E190"/>
  <c r="D190"/>
  <c r="C190"/>
  <c r="H62"/>
  <c r="H86" s="1"/>
  <c r="H188" s="1"/>
  <c r="H77"/>
  <c r="H80"/>
  <c r="H87"/>
  <c r="H91"/>
  <c r="H101"/>
  <c r="H108"/>
  <c r="H120"/>
  <c r="H126"/>
  <c r="H140"/>
  <c r="H152"/>
  <c r="H161"/>
  <c r="H166"/>
  <c r="H172"/>
  <c r="H181"/>
  <c r="H187"/>
  <c r="G62"/>
  <c r="G86" s="1"/>
  <c r="G188" s="1"/>
  <c r="G77"/>
  <c r="G80"/>
  <c r="G87"/>
  <c r="G91"/>
  <c r="G101"/>
  <c r="G108"/>
  <c r="G120"/>
  <c r="G126"/>
  <c r="G140"/>
  <c r="G152"/>
  <c r="G161"/>
  <c r="G166"/>
  <c r="G172"/>
  <c r="G181"/>
  <c r="G187"/>
  <c r="F62"/>
  <c r="F86" s="1"/>
  <c r="F188" s="1"/>
  <c r="F77"/>
  <c r="F80"/>
  <c r="F87"/>
  <c r="F91"/>
  <c r="F101"/>
  <c r="F108"/>
  <c r="F120"/>
  <c r="F126"/>
  <c r="F140"/>
  <c r="F152"/>
  <c r="F161"/>
  <c r="F166"/>
  <c r="F172"/>
  <c r="F181"/>
  <c r="F187"/>
  <c r="E62"/>
  <c r="E86" s="1"/>
  <c r="E188" s="1"/>
  <c r="E77"/>
  <c r="E80"/>
  <c r="E87"/>
  <c r="E91"/>
  <c r="E101"/>
  <c r="E108"/>
  <c r="E120"/>
  <c r="E126"/>
  <c r="E140"/>
  <c r="E152"/>
  <c r="E161"/>
  <c r="E166"/>
  <c r="E172"/>
  <c r="E181"/>
  <c r="E187"/>
  <c r="D62"/>
  <c r="D86" s="1"/>
  <c r="D188" s="1"/>
  <c r="D77"/>
  <c r="D80"/>
  <c r="D87"/>
  <c r="D91"/>
  <c r="D101"/>
  <c r="D108"/>
  <c r="D120"/>
  <c r="D126"/>
  <c r="D140"/>
  <c r="D152"/>
  <c r="D161"/>
  <c r="D166"/>
  <c r="D172"/>
  <c r="D181"/>
  <c r="D187"/>
  <c r="C62"/>
  <c r="C86" s="1"/>
  <c r="C188" s="1"/>
  <c r="C77"/>
  <c r="C80"/>
  <c r="C87"/>
  <c r="C91"/>
  <c r="C101"/>
  <c r="C108"/>
  <c r="C120"/>
  <c r="C126"/>
  <c r="C140"/>
  <c r="C152"/>
  <c r="C161"/>
  <c r="C166"/>
  <c r="C172"/>
  <c r="C181"/>
  <c r="C187"/>
  <c r="I17"/>
  <c r="I16" s="1"/>
  <c r="I15" s="1"/>
  <c r="I14" s="1"/>
  <c r="I13" s="1"/>
  <c r="I19"/>
  <c r="I20"/>
  <c r="I18"/>
  <c r="I22"/>
  <c r="I24"/>
  <c r="I27"/>
  <c r="I23"/>
  <c r="I28"/>
  <c r="I29"/>
  <c r="I30"/>
  <c r="I31"/>
  <c r="I33"/>
  <c r="I32"/>
  <c r="I37"/>
  <c r="I38"/>
  <c r="I40"/>
  <c r="I41"/>
  <c r="I42"/>
  <c r="I43"/>
  <c r="I44"/>
  <c r="I45"/>
  <c r="I46"/>
  <c r="I49"/>
  <c r="I47"/>
  <c r="H17"/>
  <c r="H16"/>
  <c r="H19"/>
  <c r="H20"/>
  <c r="H18" s="1"/>
  <c r="H22"/>
  <c r="H24"/>
  <c r="H27"/>
  <c r="H23" s="1"/>
  <c r="H28"/>
  <c r="H29"/>
  <c r="H30"/>
  <c r="H31"/>
  <c r="H33"/>
  <c r="H32" s="1"/>
  <c r="H37"/>
  <c r="H38"/>
  <c r="H40"/>
  <c r="H41"/>
  <c r="H42"/>
  <c r="H43"/>
  <c r="H44"/>
  <c r="H45"/>
  <c r="H46"/>
  <c r="H49"/>
  <c r="H47" s="1"/>
  <c r="G17"/>
  <c r="G16" s="1"/>
  <c r="G15" s="1"/>
  <c r="G14" s="1"/>
  <c r="G13" s="1"/>
  <c r="G19"/>
  <c r="G20"/>
  <c r="G18"/>
  <c r="G22"/>
  <c r="G24"/>
  <c r="G27"/>
  <c r="G23"/>
  <c r="G28"/>
  <c r="G29"/>
  <c r="G30"/>
  <c r="G31"/>
  <c r="G33"/>
  <c r="G32"/>
  <c r="G37"/>
  <c r="G38"/>
  <c r="G40"/>
  <c r="G41"/>
  <c r="G42"/>
  <c r="G43"/>
  <c r="G44"/>
  <c r="G45"/>
  <c r="G46"/>
  <c r="G49"/>
  <c r="G47"/>
  <c r="F17"/>
  <c r="F16"/>
  <c r="F19"/>
  <c r="F20"/>
  <c r="F18" s="1"/>
  <c r="F22"/>
  <c r="F24"/>
  <c r="F27"/>
  <c r="F23" s="1"/>
  <c r="F28"/>
  <c r="F29"/>
  <c r="F30"/>
  <c r="F31"/>
  <c r="F33"/>
  <c r="F32" s="1"/>
  <c r="F37"/>
  <c r="F38"/>
  <c r="F40"/>
  <c r="F41"/>
  <c r="F42"/>
  <c r="F43"/>
  <c r="F44"/>
  <c r="F45"/>
  <c r="F46"/>
  <c r="F49"/>
  <c r="F47" s="1"/>
  <c r="E17"/>
  <c r="E16" s="1"/>
  <c r="E15" s="1"/>
  <c r="E14" s="1"/>
  <c r="E13" s="1"/>
  <c r="E19"/>
  <c r="E20"/>
  <c r="E18"/>
  <c r="E22"/>
  <c r="E24"/>
  <c r="E27"/>
  <c r="E23"/>
  <c r="E28"/>
  <c r="E29"/>
  <c r="E30"/>
  <c r="E31"/>
  <c r="E33"/>
  <c r="E32"/>
  <c r="E37"/>
  <c r="E38"/>
  <c r="E40"/>
  <c r="E41"/>
  <c r="E42"/>
  <c r="E43"/>
  <c r="E44"/>
  <c r="E45"/>
  <c r="E46"/>
  <c r="E49"/>
  <c r="E47"/>
  <c r="D17"/>
  <c r="D16"/>
  <c r="D19"/>
  <c r="D20"/>
  <c r="D18" s="1"/>
  <c r="D22"/>
  <c r="D24"/>
  <c r="D27"/>
  <c r="D23" s="1"/>
  <c r="D28"/>
  <c r="D29"/>
  <c r="D30"/>
  <c r="D31"/>
  <c r="D33"/>
  <c r="D32" s="1"/>
  <c r="D37"/>
  <c r="D38"/>
  <c r="D40"/>
  <c r="D41"/>
  <c r="D42"/>
  <c r="D43"/>
  <c r="D44"/>
  <c r="D45"/>
  <c r="D46"/>
  <c r="D49"/>
  <c r="D47" s="1"/>
  <c r="H17" i="15"/>
  <c r="G17"/>
  <c r="F17"/>
  <c r="E17"/>
  <c r="H15"/>
  <c r="H14" s="1"/>
  <c r="G15"/>
  <c r="G14" s="1"/>
  <c r="G13" s="1"/>
  <c r="F15"/>
  <c r="F14" s="1"/>
  <c r="E15"/>
  <c r="E14" s="1"/>
  <c r="D15"/>
  <c r="D14" s="1"/>
  <c r="D17"/>
  <c r="G185"/>
  <c r="H35" s="1"/>
  <c r="G234"/>
  <c r="G267"/>
  <c r="G186"/>
  <c r="H36" s="1"/>
  <c r="G235"/>
  <c r="G268"/>
  <c r="G96"/>
  <c r="G187" s="1"/>
  <c r="G188"/>
  <c r="H38"/>
  <c r="G189"/>
  <c r="H39"/>
  <c r="G190"/>
  <c r="H40"/>
  <c r="G191"/>
  <c r="H41"/>
  <c r="G192"/>
  <c r="G269"/>
  <c r="H42" s="1"/>
  <c r="G193"/>
  <c r="H43" s="1"/>
  <c r="G195"/>
  <c r="G270"/>
  <c r="G291"/>
  <c r="H44"/>
  <c r="G194"/>
  <c r="H47"/>
  <c r="H45" s="1"/>
  <c r="F185"/>
  <c r="F234"/>
  <c r="F267"/>
  <c r="G35"/>
  <c r="F186"/>
  <c r="F235"/>
  <c r="F268"/>
  <c r="G36"/>
  <c r="F96"/>
  <c r="F187"/>
  <c r="G37" s="1"/>
  <c r="F188"/>
  <c r="G38" s="1"/>
  <c r="F189"/>
  <c r="G39" s="1"/>
  <c r="F190"/>
  <c r="G40" s="1"/>
  <c r="F191"/>
  <c r="G41" s="1"/>
  <c r="F192"/>
  <c r="F269"/>
  <c r="G42"/>
  <c r="F193"/>
  <c r="G43"/>
  <c r="F195"/>
  <c r="G44" s="1"/>
  <c r="F270"/>
  <c r="F291"/>
  <c r="F194"/>
  <c r="G47" s="1"/>
  <c r="G45" s="1"/>
  <c r="E185"/>
  <c r="F35" s="1"/>
  <c r="E234"/>
  <c r="E267"/>
  <c r="E186"/>
  <c r="F36" s="1"/>
  <c r="E235"/>
  <c r="E268"/>
  <c r="E96"/>
  <c r="E187" s="1"/>
  <c r="E188"/>
  <c r="F38"/>
  <c r="E189"/>
  <c r="F39"/>
  <c r="E190"/>
  <c r="F40"/>
  <c r="E191"/>
  <c r="F41"/>
  <c r="E192"/>
  <c r="E269"/>
  <c r="F42" s="1"/>
  <c r="E193"/>
  <c r="F43" s="1"/>
  <c r="E195"/>
  <c r="E270"/>
  <c r="E291"/>
  <c r="F44"/>
  <c r="E194"/>
  <c r="F47"/>
  <c r="F45" s="1"/>
  <c r="D185"/>
  <c r="D234"/>
  <c r="D267"/>
  <c r="E35"/>
  <c r="D186"/>
  <c r="D235"/>
  <c r="D268"/>
  <c r="E36"/>
  <c r="D96"/>
  <c r="D187"/>
  <c r="E37" s="1"/>
  <c r="D188"/>
  <c r="E38" s="1"/>
  <c r="D189"/>
  <c r="E39" s="1"/>
  <c r="D190"/>
  <c r="E40" s="1"/>
  <c r="D191"/>
  <c r="E41" s="1"/>
  <c r="D192"/>
  <c r="D269"/>
  <c r="E42"/>
  <c r="D193"/>
  <c r="E43"/>
  <c r="D195"/>
  <c r="E44" s="1"/>
  <c r="D270"/>
  <c r="D291"/>
  <c r="D194"/>
  <c r="E47" s="1"/>
  <c r="E45" s="1"/>
  <c r="C185"/>
  <c r="D35" s="1"/>
  <c r="C234"/>
  <c r="C267"/>
  <c r="C186"/>
  <c r="D36" s="1"/>
  <c r="C235"/>
  <c r="C268"/>
  <c r="C96"/>
  <c r="C187" s="1"/>
  <c r="C188"/>
  <c r="D38"/>
  <c r="C189"/>
  <c r="D39"/>
  <c r="C190"/>
  <c r="D40"/>
  <c r="C191"/>
  <c r="D41"/>
  <c r="C192"/>
  <c r="C269"/>
  <c r="D42" s="1"/>
  <c r="C193"/>
  <c r="D43" s="1"/>
  <c r="C195"/>
  <c r="C270"/>
  <c r="C291"/>
  <c r="D44"/>
  <c r="C194"/>
  <c r="D47"/>
  <c r="D45" s="1"/>
  <c r="C204"/>
  <c r="C244"/>
  <c r="D27" s="1"/>
  <c r="H28"/>
  <c r="G28"/>
  <c r="F28"/>
  <c r="E28"/>
  <c r="G204"/>
  <c r="G244"/>
  <c r="H27"/>
  <c r="F204"/>
  <c r="F244"/>
  <c r="G27" s="1"/>
  <c r="E204"/>
  <c r="E244"/>
  <c r="F27"/>
  <c r="D204"/>
  <c r="D244"/>
  <c r="E27" s="1"/>
  <c r="H18"/>
  <c r="H16"/>
  <c r="H20"/>
  <c r="G75"/>
  <c r="H22" s="1"/>
  <c r="H21" s="1"/>
  <c r="H25"/>
  <c r="H26"/>
  <c r="H29"/>
  <c r="G78"/>
  <c r="H31" s="1"/>
  <c r="H30" s="1"/>
  <c r="G18"/>
  <c r="G16"/>
  <c r="G20"/>
  <c r="F75"/>
  <c r="G22"/>
  <c r="G25"/>
  <c r="G21"/>
  <c r="G26"/>
  <c r="G29"/>
  <c r="F78"/>
  <c r="G31" s="1"/>
  <c r="G30" s="1"/>
  <c r="F18"/>
  <c r="F16" s="1"/>
  <c r="F20"/>
  <c r="E75"/>
  <c r="F22"/>
  <c r="F25"/>
  <c r="F21"/>
  <c r="F26"/>
  <c r="F29"/>
  <c r="E78"/>
  <c r="F31" s="1"/>
  <c r="F30" s="1"/>
  <c r="E18"/>
  <c r="E16" s="1"/>
  <c r="E20"/>
  <c r="D75"/>
  <c r="E22"/>
  <c r="E25"/>
  <c r="E21"/>
  <c r="E26"/>
  <c r="E29"/>
  <c r="D78"/>
  <c r="E31" s="1"/>
  <c r="E30" s="1"/>
  <c r="D28"/>
  <c r="D18"/>
  <c r="D16" s="1"/>
  <c r="D20"/>
  <c r="C75"/>
  <c r="D22" s="1"/>
  <c r="D21" s="1"/>
  <c r="D25"/>
  <c r="D26"/>
  <c r="G233"/>
  <c r="F233"/>
  <c r="E233"/>
  <c r="D233"/>
  <c r="C233"/>
  <c r="G221"/>
  <c r="F221"/>
  <c r="E221"/>
  <c r="D221"/>
  <c r="C221"/>
  <c r="G217"/>
  <c r="F217"/>
  <c r="E217"/>
  <c r="D217"/>
  <c r="C217"/>
  <c r="G266"/>
  <c r="F266"/>
  <c r="E266"/>
  <c r="D266"/>
  <c r="C266"/>
  <c r="G255"/>
  <c r="F255"/>
  <c r="E255"/>
  <c r="D255"/>
  <c r="C255"/>
  <c r="G254"/>
  <c r="F254"/>
  <c r="E254"/>
  <c r="D254"/>
  <c r="C254"/>
  <c r="F184"/>
  <c r="D184"/>
  <c r="G85"/>
  <c r="G89"/>
  <c r="G99"/>
  <c r="G106"/>
  <c r="G117"/>
  <c r="G123"/>
  <c r="G137"/>
  <c r="G149"/>
  <c r="G158"/>
  <c r="G163"/>
  <c r="G167"/>
  <c r="G176"/>
  <c r="G182"/>
  <c r="F85"/>
  <c r="F89"/>
  <c r="F99"/>
  <c r="F106"/>
  <c r="F117"/>
  <c r="F123"/>
  <c r="F182" s="1"/>
  <c r="F137"/>
  <c r="F149"/>
  <c r="F158"/>
  <c r="F163"/>
  <c r="F167"/>
  <c r="F176"/>
  <c r="E167"/>
  <c r="E85"/>
  <c r="E89"/>
  <c r="E99"/>
  <c r="E106"/>
  <c r="E117"/>
  <c r="E123"/>
  <c r="E137"/>
  <c r="E149"/>
  <c r="E158"/>
  <c r="E163"/>
  <c r="E176"/>
  <c r="E182"/>
  <c r="D85"/>
  <c r="D89"/>
  <c r="D182" s="1"/>
  <c r="D99"/>
  <c r="D106"/>
  <c r="D117"/>
  <c r="D123"/>
  <c r="D137"/>
  <c r="D149"/>
  <c r="D158"/>
  <c r="D163"/>
  <c r="D167"/>
  <c r="D176"/>
  <c r="C85"/>
  <c r="C89"/>
  <c r="C99"/>
  <c r="C106"/>
  <c r="C117"/>
  <c r="C123"/>
  <c r="C137"/>
  <c r="C149"/>
  <c r="C158"/>
  <c r="C163"/>
  <c r="C167"/>
  <c r="C176"/>
  <c r="C182"/>
  <c r="C78"/>
  <c r="D31"/>
  <c r="D29"/>
  <c r="D30"/>
  <c r="D60"/>
  <c r="F213"/>
  <c r="F227"/>
  <c r="F231"/>
  <c r="C60"/>
  <c r="G290"/>
  <c r="F290"/>
  <c r="E290"/>
  <c r="D290"/>
  <c r="C290"/>
  <c r="G285"/>
  <c r="F285"/>
  <c r="E285"/>
  <c r="D285"/>
  <c r="C285"/>
  <c r="G281"/>
  <c r="G289" s="1"/>
  <c r="G282"/>
  <c r="G288"/>
  <c r="F281"/>
  <c r="F289" s="1"/>
  <c r="F282"/>
  <c r="F288"/>
  <c r="E281"/>
  <c r="E289" s="1"/>
  <c r="E282"/>
  <c r="E288"/>
  <c r="D281"/>
  <c r="D289" s="1"/>
  <c r="D282"/>
  <c r="D288"/>
  <c r="C281"/>
  <c r="C289" s="1"/>
  <c r="C282"/>
  <c r="C288"/>
  <c r="G264"/>
  <c r="G265" s="1"/>
  <c r="F264"/>
  <c r="E264"/>
  <c r="E265" s="1"/>
  <c r="D264"/>
  <c r="C264"/>
  <c r="C265" s="1"/>
  <c r="F265"/>
  <c r="D265"/>
  <c r="G213"/>
  <c r="G227"/>
  <c r="G231"/>
  <c r="E213"/>
  <c r="E227"/>
  <c r="E231" s="1"/>
  <c r="D213"/>
  <c r="D227"/>
  <c r="D231"/>
  <c r="C213"/>
  <c r="C227"/>
  <c r="C231" s="1"/>
  <c r="G212"/>
  <c r="G232" s="1"/>
  <c r="F212"/>
  <c r="E212"/>
  <c r="E232" s="1"/>
  <c r="D212"/>
  <c r="C212"/>
  <c r="C232" s="1"/>
  <c r="F232"/>
  <c r="D232"/>
  <c r="G60"/>
  <c r="G84" s="1"/>
  <c r="G183" s="1"/>
  <c r="C84"/>
  <c r="F60"/>
  <c r="F84" s="1"/>
  <c r="F183" s="1"/>
  <c r="E60"/>
  <c r="E84"/>
  <c r="E183" s="1"/>
  <c r="D84"/>
  <c r="D183" s="1"/>
  <c r="C183"/>
  <c r="E184" l="1"/>
  <c r="F37"/>
  <c r="D189" i="26"/>
  <c r="E39"/>
  <c r="F189"/>
  <c r="G39"/>
  <c r="H189"/>
  <c r="I39"/>
  <c r="D193" i="24"/>
  <c r="E41"/>
  <c r="F193"/>
  <c r="G41"/>
  <c r="H193"/>
  <c r="I41"/>
  <c r="C217" i="23"/>
  <c r="D48"/>
  <c r="D45" s="1"/>
  <c r="D44" s="1"/>
  <c r="E217"/>
  <c r="F48"/>
  <c r="F45" s="1"/>
  <c r="F44" s="1"/>
  <c r="G217"/>
  <c r="H48"/>
  <c r="H45" s="1"/>
  <c r="H44" s="1"/>
  <c r="F34" i="15"/>
  <c r="F33" s="1"/>
  <c r="G34"/>
  <c r="G33" s="1"/>
  <c r="E13"/>
  <c r="E12" s="1"/>
  <c r="E11" s="1"/>
  <c r="G12"/>
  <c r="G11" s="1"/>
  <c r="G50" s="1"/>
  <c r="D15" i="26"/>
  <c r="D14" s="1"/>
  <c r="D13" s="1"/>
  <c r="E36"/>
  <c r="E35" s="1"/>
  <c r="E52"/>
  <c r="H15"/>
  <c r="H14" s="1"/>
  <c r="H13" s="1"/>
  <c r="I36"/>
  <c r="I35" s="1"/>
  <c r="I52" s="1"/>
  <c r="D17" i="24"/>
  <c r="D16" s="1"/>
  <c r="D15" s="1"/>
  <c r="E38"/>
  <c r="E37" s="1"/>
  <c r="E54"/>
  <c r="H17"/>
  <c r="H16" s="1"/>
  <c r="H15" s="1"/>
  <c r="I38"/>
  <c r="I37" s="1"/>
  <c r="I54" s="1"/>
  <c r="E56" i="25"/>
  <c r="G56"/>
  <c r="I56"/>
  <c r="C260"/>
  <c r="G260"/>
  <c r="E23" i="23"/>
  <c r="E22" s="1"/>
  <c r="E21" s="1"/>
  <c r="G23"/>
  <c r="G22" s="1"/>
  <c r="G21" s="1"/>
  <c r="H63"/>
  <c r="C184" i="15"/>
  <c r="D37"/>
  <c r="G184"/>
  <c r="H37"/>
  <c r="C189" i="26"/>
  <c r="D39"/>
  <c r="D36" s="1"/>
  <c r="D35" s="1"/>
  <c r="E189"/>
  <c r="F39"/>
  <c r="F36" s="1"/>
  <c r="F35" s="1"/>
  <c r="G189"/>
  <c r="H39"/>
  <c r="H36" s="1"/>
  <c r="H35" s="1"/>
  <c r="C193" i="24"/>
  <c r="D41"/>
  <c r="D38" s="1"/>
  <c r="D37" s="1"/>
  <c r="E193"/>
  <c r="F41"/>
  <c r="F38" s="1"/>
  <c r="F37" s="1"/>
  <c r="G193"/>
  <c r="H41"/>
  <c r="H38" s="1"/>
  <c r="H37" s="1"/>
  <c r="E48" i="23"/>
  <c r="E45" s="1"/>
  <c r="E44" s="1"/>
  <c r="D217"/>
  <c r="F217"/>
  <c r="G48"/>
  <c r="G45" s="1"/>
  <c r="G44" s="1"/>
  <c r="H217"/>
  <c r="I48"/>
  <c r="I45" s="1"/>
  <c r="I44" s="1"/>
  <c r="D34" i="15"/>
  <c r="D33" s="1"/>
  <c r="E34"/>
  <c r="E33" s="1"/>
  <c r="H34"/>
  <c r="H33" s="1"/>
  <c r="D13"/>
  <c r="D12" s="1"/>
  <c r="D11" s="1"/>
  <c r="F13"/>
  <c r="F12" s="1"/>
  <c r="F11" s="1"/>
  <c r="F50" s="1"/>
  <c r="H13"/>
  <c r="H12" s="1"/>
  <c r="H11" s="1"/>
  <c r="F15" i="26"/>
  <c r="F14" s="1"/>
  <c r="F13" s="1"/>
  <c r="F52" s="1"/>
  <c r="G36"/>
  <c r="G35" s="1"/>
  <c r="G52"/>
  <c r="F17" i="24"/>
  <c r="F16" s="1"/>
  <c r="F15" s="1"/>
  <c r="F54" s="1"/>
  <c r="G38"/>
  <c r="G37" s="1"/>
  <c r="G54" s="1"/>
  <c r="D19" i="25"/>
  <c r="D18" s="1"/>
  <c r="D17" s="1"/>
  <c r="D56" s="1"/>
  <c r="F19"/>
  <c r="F18" s="1"/>
  <c r="F17" s="1"/>
  <c r="F56" s="1"/>
  <c r="H19"/>
  <c r="H18" s="1"/>
  <c r="H17" s="1"/>
  <c r="H56" s="1"/>
  <c r="D23" i="23"/>
  <c r="D22" s="1"/>
  <c r="D21" s="1"/>
  <c r="D63" s="1"/>
  <c r="F23"/>
  <c r="F22" s="1"/>
  <c r="F21" s="1"/>
  <c r="F63" s="1"/>
  <c r="I63"/>
  <c r="G63" l="1"/>
  <c r="D54" i="24"/>
  <c r="D52" i="26"/>
  <c r="E50" i="15"/>
  <c r="H50"/>
  <c r="D50"/>
  <c r="E63" i="23"/>
  <c r="H54" i="24"/>
  <c r="H52" i="26"/>
</calcChain>
</file>

<file path=xl/sharedStrings.xml><?xml version="1.0" encoding="utf-8"?>
<sst xmlns="http://schemas.openxmlformats.org/spreadsheetml/2006/main" count="2134" uniqueCount="252">
  <si>
    <t>Alte cheltuieli</t>
  </si>
  <si>
    <t>Asistenta sociala</t>
  </si>
  <si>
    <t>Transferuri intre unitati</t>
  </si>
  <si>
    <t>Subventii</t>
  </si>
  <si>
    <t>Bunuri si servicii</t>
  </si>
  <si>
    <t>Cheltuieli de personal</t>
  </si>
  <si>
    <t>EXCEDENT</t>
  </si>
  <si>
    <t>III</t>
  </si>
  <si>
    <t>TOTAL CHELTUIELI</t>
  </si>
  <si>
    <t>II</t>
  </si>
  <si>
    <t>Transporturi</t>
  </si>
  <si>
    <t>Agricultura</t>
  </si>
  <si>
    <t>Combustibil si energie</t>
  </si>
  <si>
    <t>Actiuni generale economice</t>
  </si>
  <si>
    <t>Protectia mediului</t>
  </si>
  <si>
    <t>Locuinte, servicii si dezvoltare publica</t>
  </si>
  <si>
    <t>Asigurari si asistenta sociala</t>
  </si>
  <si>
    <t>Cultura, recreere si religie</t>
  </si>
  <si>
    <t>Sanatate</t>
  </si>
  <si>
    <t>Invatamant</t>
  </si>
  <si>
    <t>Ordine publica</t>
  </si>
  <si>
    <t>Alte servicii publice generale</t>
  </si>
  <si>
    <t>Autoritati executive</t>
  </si>
  <si>
    <t>TOTAL VENITURI</t>
  </si>
  <si>
    <t>I</t>
  </si>
  <si>
    <t>Subventii de la bugetul de stat</t>
  </si>
  <si>
    <t>Sume defalcate din TVA</t>
  </si>
  <si>
    <t>B</t>
  </si>
  <si>
    <t>A</t>
  </si>
  <si>
    <t>crt</t>
  </si>
  <si>
    <t>DENUMIRE INDICATORI</t>
  </si>
  <si>
    <t>Nr</t>
  </si>
  <si>
    <t>cheltuieli de personal</t>
  </si>
  <si>
    <t>bunuri si servicii</t>
  </si>
  <si>
    <t>asistenta sociala</t>
  </si>
  <si>
    <t>cheltuieli de capital</t>
  </si>
  <si>
    <t>transferuri intre unitati</t>
  </si>
  <si>
    <t>operatiuni financiare</t>
  </si>
  <si>
    <t>alte cheltuieli</t>
  </si>
  <si>
    <t>subventii</t>
  </si>
  <si>
    <t>Operatiuni financiare</t>
  </si>
  <si>
    <t>Venituri proprii din care:</t>
  </si>
  <si>
    <t>impozit pe profit</t>
  </si>
  <si>
    <t>alte impozite si taxe fiscale</t>
  </si>
  <si>
    <t>venituri din proprietate( concesiuni, inchirieri )</t>
  </si>
  <si>
    <t>venituri din prestari servicii si alte activitati</t>
  </si>
  <si>
    <t>venituri din taxe administrative,eliberari permise</t>
  </si>
  <si>
    <t>amenzi,penalitati, confiscari</t>
  </si>
  <si>
    <t>diverse venituri</t>
  </si>
  <si>
    <t>cote defalcate din impozitul pe venit</t>
  </si>
  <si>
    <t>sume din cotele defalacte din imp pe venit pt echil. buget</t>
  </si>
  <si>
    <t>pentru finantarea cheltuielilor descentralizate</t>
  </si>
  <si>
    <t>pentru echilibrarea bugetului</t>
  </si>
  <si>
    <t>pentru compensarea cresterilor neprevazute la energie termica</t>
  </si>
  <si>
    <t>venituri din capital ( vanzari fond locativ de stat,valorif.bunuri)</t>
  </si>
  <si>
    <t xml:space="preserve">DETALIEREA CHELTUIELILOR </t>
  </si>
  <si>
    <t>IV</t>
  </si>
  <si>
    <t>Buget</t>
  </si>
  <si>
    <t>Dobanzi</t>
  </si>
  <si>
    <t>mii lei</t>
  </si>
  <si>
    <t>initial</t>
  </si>
  <si>
    <t>impozite pe venit din transferul proprietatii imobiliare</t>
  </si>
  <si>
    <r>
      <t xml:space="preserve">     </t>
    </r>
    <r>
      <rPr>
        <sz val="10"/>
        <rFont val="Arial"/>
        <family val="2"/>
      </rPr>
      <t xml:space="preserve"> operatiuni financiare</t>
    </r>
  </si>
  <si>
    <t>pentru acordarea ajutorului pentru incalzirea locuintei</t>
  </si>
  <si>
    <t>investitii</t>
  </si>
  <si>
    <t>trim</t>
  </si>
  <si>
    <t>dionatii si sponsorizari</t>
  </si>
  <si>
    <t>5</t>
  </si>
  <si>
    <t>fond de rezerva</t>
  </si>
  <si>
    <t>Fond de rezerva bugetara</t>
  </si>
  <si>
    <t>Fond garanatare imprumut extern</t>
  </si>
  <si>
    <t>Servicii publice comunitare de evidenta a persoanelor</t>
  </si>
  <si>
    <t>aferente datoriei publice interne</t>
  </si>
  <si>
    <t>Politia comunitara</t>
  </si>
  <si>
    <t>Protectia civila si protectia contra incendiilor</t>
  </si>
  <si>
    <t>invatamant prescolar</t>
  </si>
  <si>
    <t>Invatamant primar</t>
  </si>
  <si>
    <t>invatamant secundar superior</t>
  </si>
  <si>
    <t>invatamant postliceal</t>
  </si>
  <si>
    <t>alte actiuni in domeniul sanatatii</t>
  </si>
  <si>
    <t>institutii publice de spectacole si concerte</t>
  </si>
  <si>
    <t>case de cultura</t>
  </si>
  <si>
    <t>sport</t>
  </si>
  <si>
    <t>tineret</t>
  </si>
  <si>
    <t>intretienre gradini npublice,parcuri, zone verzi</t>
  </si>
  <si>
    <t>alte servicii in domeniile culturii, recreerii si religiei</t>
  </si>
  <si>
    <t>alte servicii culturale</t>
  </si>
  <si>
    <t>asistenta acordata persoanelor in varsta</t>
  </si>
  <si>
    <t>asistenta sociala in caz de invaliditate</t>
  </si>
  <si>
    <t>crese</t>
  </si>
  <si>
    <t>ajutor social</t>
  </si>
  <si>
    <t>cantine de ajutor social</t>
  </si>
  <si>
    <t>alte cheltuieli in domeniul asigurarilor sociale</t>
  </si>
  <si>
    <t>alte cheltuieli in domeniul locuintelor</t>
  </si>
  <si>
    <t>iluminat public</t>
  </si>
  <si>
    <t>alte servicii in domeniul locuintelor, servicii si dezvoltare publica</t>
  </si>
  <si>
    <t>salubritate</t>
  </si>
  <si>
    <t>canalizarea si tratarea apelor uzate</t>
  </si>
  <si>
    <t>rambursari credite interne</t>
  </si>
  <si>
    <t>energie termica</t>
  </si>
  <si>
    <t>strazi</t>
  </si>
  <si>
    <t>Fonduri de rezerva bugetara</t>
  </si>
  <si>
    <t>Venituri curente din care:</t>
  </si>
  <si>
    <t>contributii de intretinere a persoanelor asistate</t>
  </si>
  <si>
    <t>venituri din serbari si spectacole</t>
  </si>
  <si>
    <t>alte venituri din prestari servicii</t>
  </si>
  <si>
    <t>alte venituri din taxe administrative</t>
  </si>
  <si>
    <t>donatii si sponsorizari</t>
  </si>
  <si>
    <t>Subventii de la bugetul local</t>
  </si>
  <si>
    <t>Investitii</t>
  </si>
  <si>
    <t>taxe si alte venituri in invatamant</t>
  </si>
  <si>
    <t xml:space="preserve">venituri din prestari servicii </t>
  </si>
  <si>
    <t>contributia elevilor pentru internate si cantina</t>
  </si>
  <si>
    <t>venituri prin valorificarea produselor</t>
  </si>
  <si>
    <t xml:space="preserve">venituri din organizarea de cursuri </t>
  </si>
  <si>
    <t>venituri din serbari si spectacole scolare</t>
  </si>
  <si>
    <t>invatamant primar</t>
  </si>
  <si>
    <t>Imprumut intern</t>
  </si>
  <si>
    <t>01</t>
  </si>
  <si>
    <t>02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</si>
  <si>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</si>
  <si>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</si>
  <si>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</si>
  <si>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</si>
  <si>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</si>
  <si>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fizice,   din care:</t>
  </si>
  <si>
    <t>06</t>
  </si>
  <si>
    <t>Impozitul pe veniturile din transferul proprietatilor imobiliare din patrimoniul personal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</si>
  <si>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</si>
  <si>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</si>
  <si>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</si>
  <si>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</si>
  <si>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</si>
  <si>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</si>
  <si>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</si>
  <si>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</si>
  <si>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</si>
  <si>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</si>
  <si>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</si>
  <si>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</si>
  <si>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</si>
  <si>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</si>
  <si>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</si>
  <si>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</si>
  <si>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</si>
  <si>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</si>
  <si>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</si>
  <si>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</si>
  <si>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</si>
  <si>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</si>
  <si>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</si>
  <si>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</si>
  <si>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</si>
  <si>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</si>
  <si>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</si>
  <si>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</si>
  <si>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</si>
  <si>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23</t>
  </si>
  <si>
    <t>24</t>
  </si>
  <si>
    <t xml:space="preserve">Cheltuieli de personal                </t>
  </si>
  <si>
    <t>25</t>
  </si>
  <si>
    <t xml:space="preserve">Bunuri si servicii                </t>
  </si>
  <si>
    <t>26</t>
  </si>
  <si>
    <t>27</t>
  </si>
  <si>
    <t xml:space="preserve">Subventii                                  </t>
  </si>
  <si>
    <t>28</t>
  </si>
  <si>
    <t>Fonduri de rezerva</t>
  </si>
  <si>
    <t>29</t>
  </si>
  <si>
    <t xml:space="preserve">Transferuri intre unitati ale administratiei publice                             </t>
  </si>
  <si>
    <t>30</t>
  </si>
  <si>
    <t>32</t>
  </si>
  <si>
    <t>33</t>
  </si>
  <si>
    <t xml:space="preserve">Cheltuieli de capital                     </t>
  </si>
  <si>
    <t>34</t>
  </si>
  <si>
    <t>Operatiuni financiare (rd.36+37)</t>
  </si>
  <si>
    <t>35</t>
  </si>
  <si>
    <t xml:space="preserve">Imprumuturi acordate                  </t>
  </si>
  <si>
    <t>36</t>
  </si>
  <si>
    <t>Rambursari de credite externe si interne</t>
  </si>
  <si>
    <t>37</t>
  </si>
  <si>
    <t>Rezerve</t>
  </si>
  <si>
    <t xml:space="preserve">EXCEDENT(+)/DEFICIT(-)                                          (rd.01-rd.23)   </t>
  </si>
  <si>
    <t xml:space="preserve">      </t>
  </si>
  <si>
    <t>cod</t>
  </si>
  <si>
    <t>1</t>
  </si>
  <si>
    <t>2</t>
  </si>
  <si>
    <t>3</t>
  </si>
  <si>
    <t>4</t>
  </si>
  <si>
    <r>
      <t xml:space="preserve">Venituri fiscale  </t>
    </r>
    <r>
      <rPr>
        <b/>
        <sz val="8"/>
        <rFont val="Arial"/>
        <family val="2"/>
      </rPr>
      <t>(rd.04+06+09+10+11+16)</t>
    </r>
    <r>
      <rPr>
        <b/>
        <sz val="9"/>
        <rFont val="Arial"/>
        <family val="2"/>
      </rPr>
      <t xml:space="preserve">                        </t>
    </r>
  </si>
  <si>
    <r>
      <t xml:space="preserve">Venituri curente   </t>
    </r>
    <r>
      <rPr>
        <b/>
        <sz val="8"/>
        <rFont val="Arial"/>
        <family val="2"/>
      </rPr>
      <t xml:space="preserve">(rd.03+17)  </t>
    </r>
    <r>
      <rPr>
        <b/>
        <sz val="9"/>
        <rFont val="Arial"/>
        <family val="2"/>
      </rPr>
      <t xml:space="preserve">                     </t>
    </r>
  </si>
  <si>
    <t>Plati finantari din anii precedenti</t>
  </si>
  <si>
    <r>
      <t xml:space="preserve">Cheltuieli curente   </t>
    </r>
    <r>
      <rPr>
        <b/>
        <sz val="8"/>
        <rFont val="Arial"/>
        <family val="2"/>
      </rPr>
      <t xml:space="preserve">(rd.25 la rd.33)  </t>
    </r>
    <r>
      <rPr>
        <b/>
        <sz val="9"/>
        <rFont val="Arial"/>
        <family val="2"/>
      </rPr>
      <t xml:space="preserve">                      </t>
    </r>
  </si>
  <si>
    <r>
      <t xml:space="preserve">VENITURI  TOTAL  </t>
    </r>
    <r>
      <rPr>
        <b/>
        <sz val="8"/>
        <rFont val="Arial"/>
        <family val="2"/>
      </rPr>
      <t xml:space="preserve">(rd.02+18+19+20)     </t>
    </r>
    <r>
      <rPr>
        <b/>
        <sz val="9"/>
        <rFont val="Arial"/>
        <family val="2"/>
      </rPr>
      <t xml:space="preserve">            </t>
    </r>
  </si>
  <si>
    <r>
      <t xml:space="preserve">CHELTUIELI - TOTAL  </t>
    </r>
    <r>
      <rPr>
        <b/>
        <sz val="8"/>
        <rFont val="Arial"/>
        <family val="2"/>
      </rPr>
      <t xml:space="preserve">(rd.24+34+35+38+39)  </t>
    </r>
    <r>
      <rPr>
        <b/>
        <sz val="9"/>
        <rFont val="Arial"/>
        <family val="2"/>
      </rPr>
      <t xml:space="preserve">         </t>
    </r>
  </si>
  <si>
    <t>pentru finantarea sanatatii</t>
  </si>
  <si>
    <t>Sume primite de la UE</t>
  </si>
  <si>
    <t>servicii de sanatate publica</t>
  </si>
  <si>
    <t>proiecte cu finantare din fond european de dezvoltare</t>
  </si>
  <si>
    <t>rambursari credite externe garantate</t>
  </si>
  <si>
    <t>pentru acoperirea diferentelor de pret</t>
  </si>
  <si>
    <t>pentru compensarea cresterilor la combustibili</t>
  </si>
  <si>
    <t>Proiecte cu finantare din fond european de dezvoltare</t>
  </si>
  <si>
    <t xml:space="preserve">catre bugetul local necesare sustinerii proiectelor  cu fd struct </t>
  </si>
  <si>
    <t>2011</t>
  </si>
  <si>
    <t>impozite si taxe de proprietate ( cladiri, teren, taxe timbru)</t>
  </si>
  <si>
    <t>impozite pe bunuri si servicii ( auto, autorizatii etc)</t>
  </si>
  <si>
    <t>venituri din proprietate ( concesiuni, inchirieri, dobanzi )</t>
  </si>
  <si>
    <t>aferente creditelor externe garantate</t>
  </si>
  <si>
    <t>proiect cu finantare UE</t>
  </si>
  <si>
    <t>alimentare gaze naturale</t>
  </si>
  <si>
    <t>BUGETUL LOCAL AL MUNICIPIULUI FOCSANI PE ANUL  2011</t>
  </si>
  <si>
    <t>BUGETUL INSTITUTIILOR FINANTATE PARTIAL DIN BUGETUL LOCAL PE A NUL 2011</t>
  </si>
  <si>
    <t>BUGETUL ACTIVITATILOR FINANTATE INTEGRAL DIN VENITURI PROPRII  PE ANUL 2011</t>
  </si>
  <si>
    <t>BUGETUL IMPRUMUTURILOR INTERNE PE ANUL 2011</t>
  </si>
  <si>
    <t>Combustibili si energie</t>
  </si>
  <si>
    <t xml:space="preserve">                               SI REPARTIZAT PE TRIMESTRE PRIN DISPOZITIA PRIMARULUI NR. 678/14,02,2011</t>
  </si>
  <si>
    <t xml:space="preserve">                        BUGETUL GENERAL  AL MUNICIPIULUI FOCSANI PE ANUL 2011 APROBAT PRIN HCL NR.44/08,02,2011 </t>
  </si>
  <si>
    <t xml:space="preserve">                                        REPARTIZAT PE TRIMESTRE PRIN DISPOZITIA PRIMARULUI NR. 678/14,02,2011</t>
  </si>
  <si>
    <t xml:space="preserve">                               MODIFICAT PRIN HCL nr.45/08.02.2011, HCL nr.53 si 54/22.02.2011, DISPOZITIILE nr.745/23.02.2011,</t>
  </si>
  <si>
    <t xml:space="preserve">             nr.981 si 1077/01.03.2011, nr.1179 si 1219/22.03.2011, HCL nr.90, 92 si 94/29.03.2011, Dispozitiile nr.1235 si 1236/31.03.2011</t>
  </si>
  <si>
    <t xml:space="preserve">                                             </t>
  </si>
  <si>
    <t>actualizat</t>
  </si>
  <si>
    <t>alte actiuni</t>
  </si>
  <si>
    <t>EXCEDENT/DEFICIT</t>
  </si>
  <si>
    <t xml:space="preserve">                             BUGETUL GENERAL  AL MUNICIPIULUI FOCSANI PE ANUL 2011 APROBAT PRIN HCL NR.44/08,02,2011 </t>
  </si>
  <si>
    <t xml:space="preserve">                                           REPARTIZAT PE TRIMESTRE PRIN DISPOZITIA PRIMARULUI NR. 678/14,02,2011</t>
  </si>
  <si>
    <t xml:space="preserve"> HCL nr.125 si 127/19.04.2011, Dispozitiile nr. 1291 si 1334/26.04.2011, HCL nr.153,154,155,156 si 157/31.05.2011, Dispozitiile nr.1388 si </t>
  </si>
  <si>
    <t>1389/16.05.2011, 1402/20.05.2011, 1445 si 1446/31.05.2011 si 1514/3.06.2011, nr. 1531/17.06.2011, 1576 si 1577/29.06.2011 si HCL nr.186 si 187/28.06.2011</t>
  </si>
  <si>
    <t>BUGETUL INSTITUTIILOR FINANTATE PARTIAL DIN BUGETUL LOCAL PE ANUL 2011</t>
  </si>
  <si>
    <t xml:space="preserve">MODIFICAT PRIN HCL nr.45/08.02.2011, HCL nr.53 si 54/22.02.2011, DISPOZITIILE nr.745/23.02.2011, nr.981 si 1077/01.03.2011, nr.1179 si </t>
  </si>
  <si>
    <t>1219/22.03.2011,HCL nr.90, 92 si 94/29.03.2011, Dispozitiile nr.1235 si 1236/31.03.2011, HCL nr.125 si 127/19.04.2011, Dispozitiile nr. 1291 si</t>
  </si>
  <si>
    <t xml:space="preserve">1334/26.04.2011, HCL nr.153,154,155,156 si 157/31.05.2011, Dispozitiile nr.1388 si 1389/16.05.2011, 1402/20.05.2011, 1445 si 1446/31.05.2011 si </t>
  </si>
  <si>
    <t>1514/3.06.2011, nr. 1531/17.06.2011, 1576 si 1577/29.06.2011 si HCL nr.186 si 187/28.06.2011Dispozitiile nr.1721 si 1722/19.07.2011, HCL nr. 217,</t>
  </si>
  <si>
    <t xml:space="preserve"> 218 si 223/26.07.2011, Dispozitia nr.1740/28.07.2011, HCL nr.252/30.08.2011 si Dispozitiile nr.1784/10.08.2011,1794/22.08.2011 si 1834/31.08.2011</t>
  </si>
  <si>
    <t>Dispozitia nr.1889/02.09.2011, 1909/21.09.2011, 1915/22.09.2011, HCL nr.260,261,262,271/27.09.2011, si Dispozitiile nr.1948/30.09.2011</t>
  </si>
  <si>
    <t>pentru retehnologizarea centralei termice</t>
  </si>
  <si>
    <t>intretinere gradini publice,parcuri, zone verzi</t>
  </si>
  <si>
    <t xml:space="preserve">MODIFICAT PRIN HCL nr.45/08.02.2011, HCL nr.53 si 54/22.02.2011, Dispozitiile nr.745/23.02.2011, nr.981 si 1077/01.03.2011, nr.1179 si </t>
  </si>
  <si>
    <t>1514/3.06.2011, nr. 1531/17.06.2011, 1576 si 1577/29.06.2011 si HCL nr.186 si 187/28.06.2011, Dispozitiile nr.1721 si 1722/19.07.2011, HCL nr. 217,</t>
  </si>
  <si>
    <t>Dispozitiile nr.1889/02.09.2011, 1909/21.09.2011, 1915/22.09.2011, HCL nr.260,261,262,271/27.09.2011, si Dispozitiile nr.1948/30.09.2011</t>
  </si>
  <si>
    <t>HCL nr.284,288/04.10.2011 si 307/25.10.2011, Dispozitiile nr.1922/22.10.2011,2030/31.10.2011,2162/22.11.2011,9395/30.11.2011, HCL nr.335/29.11.2011</t>
  </si>
  <si>
    <t>Dispozitiile nr.9455/06.12.2011,9476/15.12.2011,HCL nr.357/20.12.2011, Dispozitiile nr.9582/22.12.2011,9920/29.12.2011</t>
  </si>
  <si>
    <t>transferuri voluntare</t>
  </si>
  <si>
    <t>alte transferuri</t>
  </si>
  <si>
    <t>Transferuri voluntare</t>
  </si>
  <si>
    <t>pentru plata obligatiilor furnizorului de energie termica</t>
  </si>
  <si>
    <t>plati ani precedenti recuperate in anul curent</t>
  </si>
  <si>
    <t>servicii religioase</t>
  </si>
  <si>
    <t>transferuri pentru achitarea obligatiilor</t>
  </si>
  <si>
    <t>participare capital social</t>
  </si>
  <si>
    <t>Alte transferuri</t>
  </si>
  <si>
    <t>Plati ani precedenti recuperate in anul curent</t>
  </si>
</sst>
</file>

<file path=xl/styles.xml><?xml version="1.0" encoding="utf-8"?>
<styleSheet xmlns="http://schemas.openxmlformats.org/spreadsheetml/2006/main">
  <numFmts count="1">
    <numFmt numFmtId="172" formatCode="#,##0.0_);\(#,##0.0\)"/>
  </numFmts>
  <fonts count="10">
    <font>
      <sz val="10"/>
      <name val="Arial"/>
      <charset val="238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charset val="238"/>
    </font>
    <font>
      <b/>
      <sz val="8"/>
      <name val="Arial"/>
      <family val="2"/>
    </font>
    <font>
      <i/>
      <sz val="10"/>
      <name val="Arial"/>
      <family val="2"/>
    </font>
    <font>
      <sz val="9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indent="2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0" fillId="0" borderId="1" xfId="0" applyNumberFormat="1" applyBorder="1"/>
    <xf numFmtId="0" fontId="1" fillId="0" borderId="1" xfId="0" applyFont="1" applyBorder="1"/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 indent="1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/>
    </xf>
    <xf numFmtId="0" fontId="1" fillId="0" borderId="4" xfId="0" applyFont="1" applyBorder="1"/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0" fillId="0" borderId="2" xfId="0" applyBorder="1"/>
    <xf numFmtId="4" fontId="5" fillId="0" borderId="1" xfId="0" applyNumberFormat="1" applyFont="1" applyBorder="1" applyAlignment="1">
      <alignment horizontal="right" indent="1"/>
    </xf>
    <xf numFmtId="4" fontId="5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right" indent="1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/>
    </xf>
    <xf numFmtId="172" fontId="3" fillId="0" borderId="1" xfId="0" applyNumberFormat="1" applyFont="1" applyBorder="1" applyAlignment="1" applyProtection="1"/>
    <xf numFmtId="172" fontId="4" fillId="0" borderId="1" xfId="0" quotePrefix="1" applyNumberFormat="1" applyFont="1" applyBorder="1" applyAlignment="1" applyProtection="1">
      <alignment horizontal="left" indent="1"/>
    </xf>
    <xf numFmtId="4" fontId="3" fillId="0" borderId="1" xfId="0" applyNumberFormat="1" applyFont="1" applyBorder="1" applyAlignment="1">
      <alignment horizontal="center" vertical="center"/>
    </xf>
    <xf numFmtId="172" fontId="3" fillId="0" borderId="1" xfId="0" applyNumberFormat="1" applyFont="1" applyBorder="1" applyAlignment="1" applyProtection="1">
      <alignment horizontal="left" wrapText="1"/>
    </xf>
    <xf numFmtId="172" fontId="3" fillId="0" borderId="1" xfId="0" applyNumberFormat="1" applyFont="1" applyBorder="1" applyAlignment="1" applyProtection="1">
      <alignment horizontal="left" indent="2"/>
    </xf>
    <xf numFmtId="4" fontId="3" fillId="0" borderId="1" xfId="0" applyNumberFormat="1" applyFont="1" applyFill="1" applyBorder="1" applyAlignment="1" applyProtection="1">
      <alignment horizontal="center" vertical="center"/>
    </xf>
    <xf numFmtId="172" fontId="3" fillId="0" borderId="1" xfId="0" applyNumberFormat="1" applyFont="1" applyFill="1" applyBorder="1" applyAlignment="1" applyProtection="1">
      <alignment horizontal="left" wrapText="1" indent="2"/>
    </xf>
    <xf numFmtId="172" fontId="3" fillId="0" borderId="1" xfId="0" applyNumberFormat="1" applyFont="1" applyBorder="1" applyAlignment="1" applyProtection="1">
      <alignment horizontal="left" wrapText="1" indent="2"/>
    </xf>
    <xf numFmtId="4" fontId="3" fillId="0" borderId="1" xfId="0" applyNumberFormat="1" applyFont="1" applyBorder="1" applyAlignment="1" applyProtection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72" fontId="3" fillId="0" borderId="1" xfId="0" applyNumberFormat="1" applyFont="1" applyFill="1" applyBorder="1" applyAlignment="1" applyProtection="1">
      <alignment horizontal="left" indent="2"/>
    </xf>
    <xf numFmtId="172" fontId="3" fillId="0" borderId="1" xfId="0" applyNumberFormat="1" applyFont="1" applyFill="1" applyBorder="1" applyAlignment="1" applyProtection="1"/>
    <xf numFmtId="172" fontId="3" fillId="0" borderId="1" xfId="0" applyNumberFormat="1" applyFont="1" applyBorder="1" applyAlignment="1" applyProtection="1">
      <alignment horizontal="left"/>
    </xf>
    <xf numFmtId="172" fontId="4" fillId="0" borderId="1" xfId="0" quotePrefix="1" applyNumberFormat="1" applyFont="1" applyFill="1" applyBorder="1" applyAlignment="1" applyProtection="1">
      <alignment horizontal="left" indent="1"/>
    </xf>
    <xf numFmtId="172" fontId="3" fillId="0" borderId="1" xfId="0" quotePrefix="1" applyNumberFormat="1" applyFont="1" applyBorder="1" applyAlignment="1" applyProtection="1">
      <alignment horizontal="left" indent="2"/>
    </xf>
    <xf numFmtId="0" fontId="3" fillId="0" borderId="1" xfId="0" quotePrefix="1" applyFont="1" applyBorder="1" applyAlignment="1">
      <alignment horizontal="left" wrapText="1" indent="2"/>
    </xf>
    <xf numFmtId="49" fontId="1" fillId="0" borderId="1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/>
    <xf numFmtId="4" fontId="3" fillId="0" borderId="1" xfId="0" applyNumberFormat="1" applyFont="1" applyBorder="1" applyAlignment="1" applyProtection="1">
      <alignment horizontal="center"/>
    </xf>
    <xf numFmtId="4" fontId="3" fillId="0" borderId="1" xfId="0" applyNumberFormat="1" applyFont="1" applyBorder="1" applyAlignment="1">
      <alignment horizontal="center"/>
    </xf>
    <xf numFmtId="172" fontId="2" fillId="0" borderId="1" xfId="0" applyNumberFormat="1" applyFont="1" applyBorder="1" applyAlignment="1" applyProtection="1"/>
    <xf numFmtId="172" fontId="7" fillId="0" borderId="1" xfId="0" quotePrefix="1" applyNumberFormat="1" applyFont="1" applyBorder="1" applyAlignment="1" applyProtection="1">
      <alignment horizontal="left" indent="1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 applyProtection="1">
      <alignment horizontal="center" vertical="center"/>
    </xf>
    <xf numFmtId="172" fontId="2" fillId="0" borderId="1" xfId="0" applyNumberFormat="1" applyFont="1" applyFill="1" applyBorder="1" applyAlignment="1" applyProtection="1"/>
    <xf numFmtId="1" fontId="4" fillId="0" borderId="1" xfId="0" quotePrefix="1" applyNumberFormat="1" applyFont="1" applyFill="1" applyBorder="1" applyAlignment="1" applyProtection="1">
      <alignment horizontal="left" indent="1"/>
    </xf>
    <xf numFmtId="172" fontId="2" fillId="0" borderId="1" xfId="0" applyNumberFormat="1" applyFont="1" applyBorder="1" applyAlignment="1" applyProtection="1">
      <alignment horizontal="left"/>
    </xf>
    <xf numFmtId="172" fontId="7" fillId="0" borderId="1" xfId="0" quotePrefix="1" applyNumberFormat="1" applyFont="1" applyFill="1" applyBorder="1" applyAlignment="1" applyProtection="1">
      <alignment horizontal="left" indent="1"/>
    </xf>
    <xf numFmtId="0" fontId="2" fillId="0" borderId="1" xfId="0" applyFont="1" applyBorder="1" applyAlignment="1">
      <alignment horizontal="left" wrapText="1"/>
    </xf>
    <xf numFmtId="1" fontId="7" fillId="0" borderId="1" xfId="0" quotePrefix="1" applyNumberFormat="1" applyFont="1" applyFill="1" applyBorder="1" applyAlignment="1" applyProtection="1">
      <alignment horizontal="left" indent="1"/>
    </xf>
    <xf numFmtId="172" fontId="2" fillId="3" borderId="1" xfId="0" applyNumberFormat="1" applyFont="1" applyFill="1" applyBorder="1" applyAlignment="1" applyProtection="1">
      <alignment horizontal="left"/>
    </xf>
    <xf numFmtId="172" fontId="7" fillId="3" borderId="1" xfId="0" quotePrefix="1" applyNumberFormat="1" applyFont="1" applyFill="1" applyBorder="1" applyAlignment="1" applyProtection="1">
      <alignment horizontal="left" indent="1"/>
    </xf>
    <xf numFmtId="4" fontId="2" fillId="3" borderId="1" xfId="0" applyNumberFormat="1" applyFont="1" applyFill="1" applyBorder="1" applyAlignment="1" applyProtection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1" fillId="0" borderId="0" xfId="0" applyNumberFormat="1" applyFont="1"/>
    <xf numFmtId="0" fontId="9" fillId="0" borderId="1" xfId="0" applyFont="1" applyBorder="1" applyAlignment="1">
      <alignment horizontal="left" indent="1"/>
    </xf>
    <xf numFmtId="4" fontId="3" fillId="0" borderId="6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/>
    <xf numFmtId="0" fontId="0" fillId="0" borderId="1" xfId="0" applyBorder="1" applyAlignment="1">
      <alignment horizontal="left"/>
    </xf>
    <xf numFmtId="4" fontId="5" fillId="0" borderId="1" xfId="0" applyNumberFormat="1" applyFont="1" applyBorder="1" applyAlignment="1"/>
    <xf numFmtId="4" fontId="8" fillId="0" borderId="0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 indent="4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2"/>
    </xf>
    <xf numFmtId="0" fontId="5" fillId="0" borderId="1" xfId="0" applyFont="1" applyBorder="1"/>
    <xf numFmtId="0" fontId="5" fillId="0" borderId="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05"/>
  <sheetViews>
    <sheetView topLeftCell="A127" workbookViewId="0">
      <selection activeCell="E21" sqref="E21"/>
    </sheetView>
  </sheetViews>
  <sheetFormatPr defaultRowHeight="12.75"/>
  <cols>
    <col min="1" max="1" width="3.85546875" customWidth="1"/>
    <col min="2" max="2" width="54.28515625" customWidth="1"/>
    <col min="3" max="3" width="11.42578125" customWidth="1"/>
    <col min="4" max="4" width="11.5703125" customWidth="1"/>
    <col min="5" max="6" width="10.42578125" bestFit="1" customWidth="1"/>
    <col min="7" max="7" width="10" customWidth="1"/>
    <col min="8" max="8" width="9.85546875" customWidth="1"/>
  </cols>
  <sheetData>
    <row r="2" spans="2:8">
      <c r="B2" s="20" t="s">
        <v>216</v>
      </c>
      <c r="C2" s="20"/>
      <c r="D2" s="20"/>
      <c r="E2" s="20"/>
      <c r="F2" s="20"/>
      <c r="G2" s="20"/>
    </row>
    <row r="3" spans="2:8">
      <c r="B3" s="20" t="s">
        <v>215</v>
      </c>
      <c r="C3" s="20"/>
      <c r="D3" s="20"/>
      <c r="E3" s="20"/>
      <c r="F3" s="20"/>
      <c r="G3" s="20"/>
    </row>
    <row r="5" spans="2:8">
      <c r="H5" s="25" t="s">
        <v>59</v>
      </c>
    </row>
    <row r="6" spans="2:8">
      <c r="B6" s="7" t="s">
        <v>30</v>
      </c>
      <c r="C6" s="66"/>
      <c r="D6" s="31" t="s">
        <v>57</v>
      </c>
      <c r="E6" s="31" t="s">
        <v>57</v>
      </c>
      <c r="F6" s="31" t="s">
        <v>57</v>
      </c>
      <c r="G6" s="31" t="s">
        <v>57</v>
      </c>
      <c r="H6" s="41" t="s">
        <v>57</v>
      </c>
    </row>
    <row r="7" spans="2:8">
      <c r="B7" s="69"/>
      <c r="C7" s="67" t="s">
        <v>183</v>
      </c>
      <c r="D7" s="32" t="s">
        <v>60</v>
      </c>
      <c r="E7" s="32" t="s">
        <v>65</v>
      </c>
      <c r="F7" s="32" t="s">
        <v>65</v>
      </c>
      <c r="G7" s="32" t="s">
        <v>65</v>
      </c>
      <c r="H7" s="42" t="s">
        <v>65</v>
      </c>
    </row>
    <row r="8" spans="2:8">
      <c r="B8" s="69"/>
      <c r="C8" s="67"/>
      <c r="D8" s="32"/>
      <c r="E8" s="32" t="s">
        <v>24</v>
      </c>
      <c r="F8" s="32" t="s">
        <v>9</v>
      </c>
      <c r="G8" s="32" t="s">
        <v>7</v>
      </c>
      <c r="H8" s="42" t="s">
        <v>56</v>
      </c>
    </row>
    <row r="9" spans="2:8">
      <c r="B9" s="5"/>
      <c r="C9" s="68"/>
      <c r="D9" s="33" t="s">
        <v>203</v>
      </c>
      <c r="E9" s="33" t="s">
        <v>203</v>
      </c>
      <c r="F9" s="33" t="s">
        <v>203</v>
      </c>
      <c r="G9" s="33" t="s">
        <v>203</v>
      </c>
      <c r="H9" s="43" t="s">
        <v>203</v>
      </c>
    </row>
    <row r="10" spans="2:8">
      <c r="B10" s="4" t="s">
        <v>28</v>
      </c>
      <c r="C10" s="33" t="s">
        <v>27</v>
      </c>
      <c r="D10" s="33" t="s">
        <v>184</v>
      </c>
      <c r="E10" s="33" t="s">
        <v>185</v>
      </c>
      <c r="F10" s="33" t="s">
        <v>186</v>
      </c>
      <c r="G10" s="33" t="s">
        <v>187</v>
      </c>
      <c r="H10" s="43" t="s">
        <v>67</v>
      </c>
    </row>
    <row r="11" spans="2:8">
      <c r="B11" s="83" t="s">
        <v>192</v>
      </c>
      <c r="C11" s="84" t="s">
        <v>118</v>
      </c>
      <c r="D11" s="85">
        <f>SUM(D12+D28+D29+D30)</f>
        <v>299793.8</v>
      </c>
      <c r="E11" s="85">
        <f>SUM(E12+E28+E29+E30)</f>
        <v>57036.3</v>
      </c>
      <c r="F11" s="85">
        <f>SUM(F12+F28+F29+F30)</f>
        <v>37089.5</v>
      </c>
      <c r="G11" s="85">
        <f>SUM(G12+G28+G29+G30)</f>
        <v>104261.5</v>
      </c>
      <c r="H11" s="85">
        <f>SUM(H12+H28+H29+H30)</f>
        <v>101406.5</v>
      </c>
    </row>
    <row r="12" spans="2:8">
      <c r="B12" s="73" t="s">
        <v>189</v>
      </c>
      <c r="C12" s="74" t="s">
        <v>119</v>
      </c>
      <c r="D12" s="75">
        <f>SUM(D13+D27)</f>
        <v>123962.8</v>
      </c>
      <c r="E12" s="75">
        <f>SUM(E13+E27)</f>
        <v>34313.300000000003</v>
      </c>
      <c r="F12" s="75">
        <f>SUM(F13+F27)</f>
        <v>32386.5</v>
      </c>
      <c r="G12" s="75">
        <f>SUM(G13+G27)</f>
        <v>27929.5</v>
      </c>
      <c r="H12" s="75">
        <f>SUM(H13+H27)</f>
        <v>29333.5</v>
      </c>
    </row>
    <row r="13" spans="2:8">
      <c r="B13" s="73" t="s">
        <v>188</v>
      </c>
      <c r="C13" s="74" t="s">
        <v>120</v>
      </c>
      <c r="D13" s="75">
        <f>SUM(D14+D16+D19+D20+D21+D26)</f>
        <v>112089</v>
      </c>
      <c r="E13" s="75">
        <f>SUM(E14+E16+E19+E20+E21+E26)</f>
        <v>30687</v>
      </c>
      <c r="F13" s="75">
        <f>SUM(F14+F16+F19+F20+F21+F26)</f>
        <v>28797</v>
      </c>
      <c r="G13" s="75">
        <f>SUM(G14+G16+G19+G20+G21+G26)</f>
        <v>26348</v>
      </c>
      <c r="H13" s="75">
        <f>SUM(H14+H16+H19+H20+H21+H26)</f>
        <v>26257</v>
      </c>
    </row>
    <row r="14" spans="2:8" ht="24">
      <c r="B14" s="53" t="s">
        <v>121</v>
      </c>
      <c r="C14" s="51" t="s">
        <v>122</v>
      </c>
      <c r="D14" s="52">
        <f>SUM(D15)</f>
        <v>1110</v>
      </c>
      <c r="E14" s="52">
        <f>SUM(E15)</f>
        <v>182</v>
      </c>
      <c r="F14" s="52">
        <f>SUM(F15)</f>
        <v>430</v>
      </c>
      <c r="G14" s="52">
        <f>SUM(G15)</f>
        <v>282</v>
      </c>
      <c r="H14" s="52">
        <f>SUM(H15)</f>
        <v>216</v>
      </c>
    </row>
    <row r="15" spans="2:8">
      <c r="B15" s="54" t="s">
        <v>123</v>
      </c>
      <c r="C15" s="51" t="s">
        <v>124</v>
      </c>
      <c r="D15" s="55">
        <f>C61</f>
        <v>1110</v>
      </c>
      <c r="E15" s="55">
        <f>D61</f>
        <v>182</v>
      </c>
      <c r="F15" s="55">
        <f>E61</f>
        <v>430</v>
      </c>
      <c r="G15" s="55">
        <f>F61</f>
        <v>282</v>
      </c>
      <c r="H15" s="55">
        <f>G61</f>
        <v>216</v>
      </c>
    </row>
    <row r="16" spans="2:8" ht="24">
      <c r="B16" s="53" t="s">
        <v>125</v>
      </c>
      <c r="C16" s="51" t="s">
        <v>126</v>
      </c>
      <c r="D16" s="55">
        <f>SUM(D17:D18)</f>
        <v>36239</v>
      </c>
      <c r="E16" s="55">
        <f>SUM(E17:E18)</f>
        <v>11218</v>
      </c>
      <c r="F16" s="55">
        <f>SUM(F17:F18)</f>
        <v>10219</v>
      </c>
      <c r="G16" s="55">
        <f>SUM(G17:G18)</f>
        <v>7418</v>
      </c>
      <c r="H16" s="55">
        <f>SUM(H17:H18)</f>
        <v>7384</v>
      </c>
    </row>
    <row r="17" spans="2:9" ht="24">
      <c r="B17" s="56" t="s">
        <v>127</v>
      </c>
      <c r="C17" s="51" t="s">
        <v>128</v>
      </c>
      <c r="D17" s="55">
        <f>C62</f>
        <v>600</v>
      </c>
      <c r="E17" s="55">
        <f>D62</f>
        <v>150</v>
      </c>
      <c r="F17" s="55">
        <f>E62</f>
        <v>150</v>
      </c>
      <c r="G17" s="55">
        <f>F62</f>
        <v>150</v>
      </c>
      <c r="H17" s="55">
        <f>G62</f>
        <v>150</v>
      </c>
    </row>
    <row r="18" spans="2:9">
      <c r="B18" s="57" t="s">
        <v>129</v>
      </c>
      <c r="C18" s="51" t="s">
        <v>130</v>
      </c>
      <c r="D18" s="55">
        <f>C73+C74</f>
        <v>35639</v>
      </c>
      <c r="E18" s="55">
        <f>D73+D74</f>
        <v>11068</v>
      </c>
      <c r="F18" s="55">
        <f>E73+E74</f>
        <v>10069</v>
      </c>
      <c r="G18" s="55">
        <f>F73+F74</f>
        <v>7268</v>
      </c>
      <c r="H18" s="55">
        <f>G73+G74</f>
        <v>7234</v>
      </c>
    </row>
    <row r="19" spans="2:9">
      <c r="B19" s="53" t="s">
        <v>131</v>
      </c>
      <c r="C19" s="51" t="s">
        <v>132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</row>
    <row r="20" spans="2:9">
      <c r="B20" s="50" t="s">
        <v>133</v>
      </c>
      <c r="C20" s="51" t="s">
        <v>134</v>
      </c>
      <c r="D20" s="55">
        <f>C63</f>
        <v>18000</v>
      </c>
      <c r="E20" s="55">
        <f>D63</f>
        <v>5900</v>
      </c>
      <c r="F20" s="55">
        <f>E63</f>
        <v>5550</v>
      </c>
      <c r="G20" s="55">
        <f>F63</f>
        <v>4320</v>
      </c>
      <c r="H20" s="55">
        <f>G63</f>
        <v>2230</v>
      </c>
    </row>
    <row r="21" spans="2:9">
      <c r="B21" s="50" t="s">
        <v>135</v>
      </c>
      <c r="C21" s="51" t="s">
        <v>136</v>
      </c>
      <c r="D21" s="58">
        <f>SUM(D22:D25)</f>
        <v>56540</v>
      </c>
      <c r="E21" s="58">
        <f>SUM(E22:E25)</f>
        <v>13337</v>
      </c>
      <c r="F21" s="58">
        <f>SUM(F22:F25)</f>
        <v>12548</v>
      </c>
      <c r="G21" s="58">
        <f>SUM(G22:G25)</f>
        <v>14278</v>
      </c>
      <c r="H21" s="58">
        <f>SUM(H22:H25)</f>
        <v>16377</v>
      </c>
    </row>
    <row r="22" spans="2:9">
      <c r="B22" s="54" t="s">
        <v>26</v>
      </c>
      <c r="C22" s="51" t="s">
        <v>137</v>
      </c>
      <c r="D22" s="72">
        <f>C75</f>
        <v>48030</v>
      </c>
      <c r="E22" s="72">
        <f>D75</f>
        <v>10610</v>
      </c>
      <c r="F22" s="72">
        <f>E75</f>
        <v>9819</v>
      </c>
      <c r="G22" s="72">
        <f>F75</f>
        <v>13451</v>
      </c>
      <c r="H22" s="72">
        <f>G75</f>
        <v>14150</v>
      </c>
      <c r="I22" s="70"/>
    </row>
    <row r="23" spans="2:9">
      <c r="B23" s="56" t="s">
        <v>138</v>
      </c>
      <c r="C23" s="51" t="s">
        <v>139</v>
      </c>
      <c r="D23" s="59">
        <v>0</v>
      </c>
      <c r="E23" s="59">
        <v>0</v>
      </c>
      <c r="F23" s="59">
        <v>0</v>
      </c>
      <c r="G23" s="59">
        <v>0</v>
      </c>
      <c r="H23" s="59">
        <v>0</v>
      </c>
    </row>
    <row r="24" spans="2:9">
      <c r="B24" s="60" t="s">
        <v>140</v>
      </c>
      <c r="C24" s="51" t="s">
        <v>141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</row>
    <row r="25" spans="2:9" ht="24">
      <c r="B25" s="56" t="s">
        <v>142</v>
      </c>
      <c r="C25" s="51" t="s">
        <v>143</v>
      </c>
      <c r="D25" s="55">
        <f t="shared" ref="D25:H26" si="0">C64</f>
        <v>8510</v>
      </c>
      <c r="E25" s="55">
        <f t="shared" si="0"/>
        <v>2727</v>
      </c>
      <c r="F25" s="55">
        <f t="shared" si="0"/>
        <v>2729</v>
      </c>
      <c r="G25" s="55">
        <f t="shared" si="0"/>
        <v>827</v>
      </c>
      <c r="H25" s="55">
        <f t="shared" si="0"/>
        <v>2227</v>
      </c>
    </row>
    <row r="26" spans="2:9">
      <c r="B26" s="61" t="s">
        <v>144</v>
      </c>
      <c r="C26" s="51" t="s">
        <v>145</v>
      </c>
      <c r="D26" s="55">
        <f t="shared" si="0"/>
        <v>200</v>
      </c>
      <c r="E26" s="55">
        <f t="shared" si="0"/>
        <v>50</v>
      </c>
      <c r="F26" s="55">
        <f t="shared" si="0"/>
        <v>50</v>
      </c>
      <c r="G26" s="55">
        <f t="shared" si="0"/>
        <v>50</v>
      </c>
      <c r="H26" s="55">
        <f t="shared" si="0"/>
        <v>50</v>
      </c>
    </row>
    <row r="27" spans="2:9">
      <c r="B27" s="73" t="s">
        <v>146</v>
      </c>
      <c r="C27" s="74" t="s">
        <v>147</v>
      </c>
      <c r="D27" s="76">
        <f>C66+C67+C68+C69+C70+C71+C204+C244</f>
        <v>11873.8</v>
      </c>
      <c r="E27" s="76">
        <f>D66+D67+D68+D69+D70+D71+D204+D244</f>
        <v>3626.3</v>
      </c>
      <c r="F27" s="76">
        <f>E66+E67+E68+E69+E70+E71+E204+E244</f>
        <v>3589.5</v>
      </c>
      <c r="G27" s="76">
        <f>F66+F67+F68+F69+F70+F71+F204+F244</f>
        <v>1581.5</v>
      </c>
      <c r="H27" s="76">
        <f>G66+G67+G68+G69+G70+G71+G204+G244</f>
        <v>3076.5</v>
      </c>
    </row>
    <row r="28" spans="2:9">
      <c r="B28" s="73" t="s">
        <v>148</v>
      </c>
      <c r="C28" s="74" t="s">
        <v>149</v>
      </c>
      <c r="D28" s="75">
        <f>C72</f>
        <v>94</v>
      </c>
      <c r="E28" s="75">
        <f>D72</f>
        <v>24</v>
      </c>
      <c r="F28" s="75">
        <f>E72</f>
        <v>25</v>
      </c>
      <c r="G28" s="75">
        <f>F72</f>
        <v>21</v>
      </c>
      <c r="H28" s="75">
        <f>G72</f>
        <v>24</v>
      </c>
    </row>
    <row r="29" spans="2:9">
      <c r="B29" s="73" t="s">
        <v>40</v>
      </c>
      <c r="C29" s="74" t="s">
        <v>150</v>
      </c>
      <c r="D29" s="75">
        <f>C280</f>
        <v>18000</v>
      </c>
      <c r="E29" s="75">
        <f>D280</f>
        <v>18000</v>
      </c>
      <c r="F29" s="75">
        <f>E280</f>
        <v>0</v>
      </c>
      <c r="G29" s="75">
        <f>F280</f>
        <v>0</v>
      </c>
      <c r="H29" s="75">
        <f>G280</f>
        <v>0</v>
      </c>
    </row>
    <row r="30" spans="2:9">
      <c r="B30" s="77" t="s">
        <v>151</v>
      </c>
      <c r="C30" s="74" t="s">
        <v>152</v>
      </c>
      <c r="D30" s="75">
        <f>SUM(D31:D32)</f>
        <v>157737</v>
      </c>
      <c r="E30" s="75">
        <f>SUM(E31:E32)</f>
        <v>4699</v>
      </c>
      <c r="F30" s="75">
        <f>SUM(F31:F32)</f>
        <v>4678</v>
      </c>
      <c r="G30" s="75">
        <f>SUM(G31:G32)</f>
        <v>76311</v>
      </c>
      <c r="H30" s="75">
        <f>SUM(H31:H32)</f>
        <v>72049</v>
      </c>
    </row>
    <row r="31" spans="2:9">
      <c r="B31" s="54" t="s">
        <v>153</v>
      </c>
      <c r="C31" s="51" t="s">
        <v>154</v>
      </c>
      <c r="D31" s="52">
        <f>C78+C83</f>
        <v>157737</v>
      </c>
      <c r="E31" s="52">
        <f>D78+D83</f>
        <v>4699</v>
      </c>
      <c r="F31" s="52">
        <f>E78+E83</f>
        <v>4678</v>
      </c>
      <c r="G31" s="52">
        <f>F78+F83</f>
        <v>76311</v>
      </c>
      <c r="H31" s="52">
        <f>G78+G83</f>
        <v>72049</v>
      </c>
    </row>
    <row r="32" spans="2:9">
      <c r="B32" s="54" t="s">
        <v>155</v>
      </c>
      <c r="C32" s="51" t="s">
        <v>156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</row>
    <row r="33" spans="2:10">
      <c r="B33" s="83" t="s">
        <v>193</v>
      </c>
      <c r="C33" s="84" t="s">
        <v>157</v>
      </c>
      <c r="D33" s="86">
        <f>SUM(D34+D44+D45+D49+D48)</f>
        <v>299793.8</v>
      </c>
      <c r="E33" s="86">
        <f>SUM(E34+E44+E45+E49+E48)</f>
        <v>57036.299999999996</v>
      </c>
      <c r="F33" s="86">
        <f>SUM(F34+F44+F45+F49+F48)</f>
        <v>37089.5</v>
      </c>
      <c r="G33" s="86">
        <f>SUM(G34+G44+G45+G49+G48)</f>
        <v>104261.5</v>
      </c>
      <c r="H33" s="86">
        <f>SUM(H34+H44+H45+H49+H48)</f>
        <v>101406.5</v>
      </c>
    </row>
    <row r="34" spans="2:10">
      <c r="B34" s="79" t="s">
        <v>191</v>
      </c>
      <c r="C34" s="80" t="s">
        <v>158</v>
      </c>
      <c r="D34" s="75">
        <f>SUM(D35:D43)</f>
        <v>275335.8</v>
      </c>
      <c r="E34" s="75">
        <f>SUM(E35:E43)</f>
        <v>37881.799999999996</v>
      </c>
      <c r="F34" s="75">
        <f>SUM(F35:F43)</f>
        <v>36293</v>
      </c>
      <c r="G34" s="75">
        <f>SUM(G35:G43)</f>
        <v>103265</v>
      </c>
      <c r="H34" s="75">
        <f>SUM(H35:H43)</f>
        <v>97896</v>
      </c>
    </row>
    <row r="35" spans="2:10">
      <c r="B35" s="64" t="s">
        <v>159</v>
      </c>
      <c r="C35" s="63" t="s">
        <v>160</v>
      </c>
      <c r="D35" s="52">
        <f t="shared" ref="D35:H36" si="1">C185+C234+C267</f>
        <v>63509</v>
      </c>
      <c r="E35" s="52">
        <f t="shared" si="1"/>
        <v>16130.39</v>
      </c>
      <c r="F35" s="52">
        <f t="shared" si="1"/>
        <v>15197.98</v>
      </c>
      <c r="G35" s="52">
        <f t="shared" si="1"/>
        <v>16181.77</v>
      </c>
      <c r="H35" s="52">
        <f t="shared" si="1"/>
        <v>15998.86</v>
      </c>
    </row>
    <row r="36" spans="2:10">
      <c r="B36" s="64" t="s">
        <v>161</v>
      </c>
      <c r="C36" s="63" t="s">
        <v>162</v>
      </c>
      <c r="D36" s="52">
        <f t="shared" si="1"/>
        <v>24319.8</v>
      </c>
      <c r="E36" s="52">
        <f t="shared" si="1"/>
        <v>8724.7799999999988</v>
      </c>
      <c r="F36" s="52">
        <f t="shared" si="1"/>
        <v>8976.4000000000015</v>
      </c>
      <c r="G36" s="52">
        <f t="shared" si="1"/>
        <v>3022.48</v>
      </c>
      <c r="H36" s="52">
        <f t="shared" si="1"/>
        <v>3596.14</v>
      </c>
    </row>
    <row r="37" spans="2:10">
      <c r="B37" s="60" t="s">
        <v>58</v>
      </c>
      <c r="C37" s="63" t="s">
        <v>163</v>
      </c>
      <c r="D37" s="52">
        <f t="shared" ref="D37:H39" si="2">C187</f>
        <v>3170</v>
      </c>
      <c r="E37" s="52">
        <f t="shared" si="2"/>
        <v>778</v>
      </c>
      <c r="F37" s="52">
        <f t="shared" si="2"/>
        <v>778</v>
      </c>
      <c r="G37" s="52">
        <f t="shared" si="2"/>
        <v>778</v>
      </c>
      <c r="H37" s="52">
        <f t="shared" si="2"/>
        <v>836</v>
      </c>
    </row>
    <row r="38" spans="2:10">
      <c r="B38" s="64" t="s">
        <v>164</v>
      </c>
      <c r="C38" s="63" t="s">
        <v>165</v>
      </c>
      <c r="D38" s="52">
        <f t="shared" si="2"/>
        <v>17000</v>
      </c>
      <c r="E38" s="52">
        <f t="shared" si="2"/>
        <v>10000</v>
      </c>
      <c r="F38" s="52">
        <f t="shared" si="2"/>
        <v>7000</v>
      </c>
      <c r="G38" s="52">
        <f t="shared" si="2"/>
        <v>0</v>
      </c>
      <c r="H38" s="52">
        <f t="shared" si="2"/>
        <v>0</v>
      </c>
    </row>
    <row r="39" spans="2:10">
      <c r="B39" s="60" t="s">
        <v>166</v>
      </c>
      <c r="C39" s="63" t="s">
        <v>167</v>
      </c>
      <c r="D39" s="52">
        <f t="shared" si="2"/>
        <v>10700</v>
      </c>
      <c r="E39" s="52">
        <f t="shared" si="2"/>
        <v>1135</v>
      </c>
      <c r="F39" s="52">
        <f t="shared" si="2"/>
        <v>3705</v>
      </c>
      <c r="G39" s="52">
        <f t="shared" si="2"/>
        <v>5860</v>
      </c>
      <c r="H39" s="52">
        <f t="shared" si="2"/>
        <v>0</v>
      </c>
    </row>
    <row r="40" spans="2:10">
      <c r="B40" s="64" t="s">
        <v>168</v>
      </c>
      <c r="C40" s="63" t="s">
        <v>169</v>
      </c>
      <c r="D40" s="52">
        <f>C190-C211</f>
        <v>0</v>
      </c>
      <c r="E40" s="52">
        <f>D190-D211</f>
        <v>0</v>
      </c>
      <c r="F40" s="52">
        <f>E190-E211</f>
        <v>0</v>
      </c>
      <c r="G40" s="52">
        <f>F190-F211</f>
        <v>0</v>
      </c>
      <c r="H40" s="52">
        <f>G190-G211</f>
        <v>0</v>
      </c>
    </row>
    <row r="41" spans="2:10">
      <c r="B41" s="10" t="s">
        <v>201</v>
      </c>
      <c r="C41" s="63">
        <v>31</v>
      </c>
      <c r="D41" s="52">
        <f>C191</f>
        <v>153728</v>
      </c>
      <c r="E41" s="52">
        <f>D191</f>
        <v>0</v>
      </c>
      <c r="F41" s="52">
        <f>E191</f>
        <v>0</v>
      </c>
      <c r="G41" s="52">
        <f>F191</f>
        <v>76892</v>
      </c>
      <c r="H41" s="52">
        <f>G191</f>
        <v>76836</v>
      </c>
    </row>
    <row r="42" spans="2:10">
      <c r="B42" s="60" t="s">
        <v>1</v>
      </c>
      <c r="C42" s="63" t="s">
        <v>170</v>
      </c>
      <c r="D42" s="52">
        <f>C192+C269</f>
        <v>2749</v>
      </c>
      <c r="E42" s="52">
        <f>D192+D269</f>
        <v>1059.71</v>
      </c>
      <c r="F42" s="52">
        <f>E192+E269</f>
        <v>587.02</v>
      </c>
      <c r="G42" s="52">
        <f>F192+F269</f>
        <v>525.75</v>
      </c>
      <c r="H42" s="52">
        <f>G192+G269</f>
        <v>576.52</v>
      </c>
      <c r="I42" s="90"/>
      <c r="J42" s="23"/>
    </row>
    <row r="43" spans="2:10">
      <c r="B43" s="60" t="s">
        <v>0</v>
      </c>
      <c r="C43" s="63" t="s">
        <v>171</v>
      </c>
      <c r="D43" s="52">
        <f>C193</f>
        <v>160</v>
      </c>
      <c r="E43" s="52">
        <f>D193</f>
        <v>53.92</v>
      </c>
      <c r="F43" s="52">
        <f>E193</f>
        <v>48.6</v>
      </c>
      <c r="G43" s="52">
        <f>F193</f>
        <v>5</v>
      </c>
      <c r="H43" s="52">
        <f>G193</f>
        <v>52.48</v>
      </c>
    </row>
    <row r="44" spans="2:10">
      <c r="B44" s="79" t="s">
        <v>172</v>
      </c>
      <c r="C44" s="80" t="s">
        <v>173</v>
      </c>
      <c r="D44" s="75">
        <f>C195+C270+C291</f>
        <v>19656</v>
      </c>
      <c r="E44" s="75">
        <f>D195+D270+D291</f>
        <v>18654</v>
      </c>
      <c r="F44" s="75">
        <f>E195+E270+E291</f>
        <v>396</v>
      </c>
      <c r="G44" s="75">
        <f>F195+F270+F291</f>
        <v>496</v>
      </c>
      <c r="H44" s="75">
        <f>G195+G270+G291</f>
        <v>110</v>
      </c>
    </row>
    <row r="45" spans="2:10">
      <c r="B45" s="79" t="s">
        <v>174</v>
      </c>
      <c r="C45" s="80" t="s">
        <v>175</v>
      </c>
      <c r="D45" s="75">
        <f>SUM(D46:D47)</f>
        <v>4802</v>
      </c>
      <c r="E45" s="75">
        <f>SUM(E46:E47)</f>
        <v>500.5</v>
      </c>
      <c r="F45" s="75">
        <f>SUM(F46:F47)</f>
        <v>400.5</v>
      </c>
      <c r="G45" s="75">
        <f>SUM(G46:G47)</f>
        <v>500.5</v>
      </c>
      <c r="H45" s="75">
        <f>SUM(H46:H47)</f>
        <v>3400.5</v>
      </c>
    </row>
    <row r="46" spans="2:10">
      <c r="B46" s="54" t="s">
        <v>176</v>
      </c>
      <c r="C46" s="63" t="s">
        <v>177</v>
      </c>
      <c r="D46" s="52"/>
      <c r="E46" s="52"/>
      <c r="F46" s="52"/>
      <c r="G46" s="52"/>
      <c r="H46" s="52"/>
    </row>
    <row r="47" spans="2:10">
      <c r="B47" s="65" t="s">
        <v>178</v>
      </c>
      <c r="C47" s="63" t="s">
        <v>179</v>
      </c>
      <c r="D47" s="52">
        <f>C194</f>
        <v>4802</v>
      </c>
      <c r="E47" s="52">
        <f>D194</f>
        <v>500.5</v>
      </c>
      <c r="F47" s="52">
        <f>E194</f>
        <v>400.5</v>
      </c>
      <c r="G47" s="52">
        <f>F194</f>
        <v>500.5</v>
      </c>
      <c r="H47" s="52">
        <f>G194</f>
        <v>3400.5</v>
      </c>
    </row>
    <row r="48" spans="2:10">
      <c r="B48" s="81" t="s">
        <v>190</v>
      </c>
      <c r="C48" s="82">
        <v>38</v>
      </c>
      <c r="D48" s="75"/>
      <c r="E48" s="75"/>
      <c r="F48" s="75"/>
      <c r="G48" s="75"/>
      <c r="H48" s="75"/>
    </row>
    <row r="49" spans="1:8">
      <c r="B49" s="81" t="s">
        <v>180</v>
      </c>
      <c r="C49" s="82">
        <v>39</v>
      </c>
      <c r="D49" s="52"/>
      <c r="E49" s="52"/>
      <c r="F49" s="52"/>
      <c r="G49" s="52"/>
      <c r="H49" s="52"/>
    </row>
    <row r="50" spans="1:8">
      <c r="B50" s="53" t="s">
        <v>181</v>
      </c>
      <c r="C50" s="78">
        <v>40</v>
      </c>
      <c r="D50" s="52">
        <f>SUM(D11-D33)</f>
        <v>0</v>
      </c>
      <c r="E50" s="52">
        <f>SUM(E11-E33)</f>
        <v>7.2759576141834259E-12</v>
      </c>
      <c r="F50" s="52">
        <f>SUM(F11-F33)</f>
        <v>0</v>
      </c>
      <c r="G50" s="52">
        <f>SUM(G11-G33)</f>
        <v>0</v>
      </c>
      <c r="H50" s="52">
        <f>SUM(H11-H33)</f>
        <v>0</v>
      </c>
    </row>
    <row r="51" spans="1:8">
      <c r="B51" s="62" t="s">
        <v>182</v>
      </c>
      <c r="C51" s="62"/>
      <c r="D51" s="71"/>
      <c r="E51" s="71"/>
      <c r="F51" s="71"/>
      <c r="G51" s="71"/>
      <c r="H51" s="71"/>
    </row>
    <row r="53" spans="1:8">
      <c r="B53" s="20" t="s">
        <v>210</v>
      </c>
    </row>
    <row r="54" spans="1:8">
      <c r="G54" t="s">
        <v>59</v>
      </c>
    </row>
    <row r="55" spans="1:8">
      <c r="A55" s="8" t="s">
        <v>31</v>
      </c>
      <c r="B55" s="35" t="s">
        <v>30</v>
      </c>
      <c r="C55" s="31" t="s">
        <v>57</v>
      </c>
      <c r="D55" s="31" t="s">
        <v>57</v>
      </c>
      <c r="E55" s="31" t="s">
        <v>57</v>
      </c>
      <c r="F55" s="31" t="s">
        <v>57</v>
      </c>
      <c r="G55" s="41" t="s">
        <v>57</v>
      </c>
    </row>
    <row r="56" spans="1:8">
      <c r="A56" s="30" t="s">
        <v>29</v>
      </c>
      <c r="B56" s="36"/>
      <c r="C56" s="32" t="s">
        <v>60</v>
      </c>
      <c r="D56" s="32" t="s">
        <v>65</v>
      </c>
      <c r="E56" s="32" t="s">
        <v>65</v>
      </c>
      <c r="F56" s="32" t="s">
        <v>65</v>
      </c>
      <c r="G56" s="42" t="s">
        <v>65</v>
      </c>
    </row>
    <row r="57" spans="1:8">
      <c r="A57" s="30"/>
      <c r="B57" s="36"/>
      <c r="C57" s="32"/>
      <c r="D57" s="32" t="s">
        <v>24</v>
      </c>
      <c r="E57" s="32" t="s">
        <v>9</v>
      </c>
      <c r="F57" s="32" t="s">
        <v>7</v>
      </c>
      <c r="G57" s="42" t="s">
        <v>56</v>
      </c>
    </row>
    <row r="58" spans="1:8">
      <c r="A58" s="38"/>
      <c r="B58" s="37"/>
      <c r="C58" s="33" t="s">
        <v>203</v>
      </c>
      <c r="D58" s="33" t="s">
        <v>203</v>
      </c>
      <c r="E58" s="33" t="s">
        <v>203</v>
      </c>
      <c r="F58" s="33" t="s">
        <v>203</v>
      </c>
      <c r="G58" s="43" t="s">
        <v>203</v>
      </c>
    </row>
    <row r="59" spans="1:8">
      <c r="A59" s="6" t="s">
        <v>28</v>
      </c>
      <c r="B59" s="6" t="s">
        <v>27</v>
      </c>
      <c r="C59" s="6">
        <v>1</v>
      </c>
      <c r="D59" s="6">
        <v>2</v>
      </c>
      <c r="E59" s="6">
        <v>3</v>
      </c>
      <c r="F59" s="27">
        <v>4</v>
      </c>
      <c r="G59" s="34" t="s">
        <v>67</v>
      </c>
    </row>
    <row r="60" spans="1:8">
      <c r="A60" s="4">
        <v>1</v>
      </c>
      <c r="B60" s="15" t="s">
        <v>41</v>
      </c>
      <c r="C60" s="12">
        <f>C61+C62+C63+C64+C65+C66+C67+C68+C69+C70+C71+C72+C73+C74</f>
        <v>71043</v>
      </c>
      <c r="D60" s="12">
        <f>D61+D62+D63+D64+D65+D66+D67+D68+D69+D70+D71+D72+D73+D74</f>
        <v>22171</v>
      </c>
      <c r="E60" s="12">
        <f>E61+E62+E63+E64+E65+E66+E67+E68+E69+E70+E71+E72+E73+E74</f>
        <v>21233</v>
      </c>
      <c r="F60" s="12">
        <f>F61+F62+F63+F64+F65+F66+F67+F68+F69+F70+F71+F72+F73+F74</f>
        <v>13658</v>
      </c>
      <c r="G60" s="12">
        <f>G61+G62+G63+G64+G65+G66+G67+G68+G69+G70+G71+G72+G73+G74</f>
        <v>13981</v>
      </c>
    </row>
    <row r="61" spans="1:8">
      <c r="A61" s="3"/>
      <c r="B61" s="9" t="s">
        <v>42</v>
      </c>
      <c r="C61" s="11">
        <v>1110</v>
      </c>
      <c r="D61" s="11">
        <v>182</v>
      </c>
      <c r="E61" s="11">
        <v>430</v>
      </c>
      <c r="F61" s="11">
        <v>282</v>
      </c>
      <c r="G61" s="28">
        <v>216</v>
      </c>
    </row>
    <row r="62" spans="1:8">
      <c r="A62" s="3"/>
      <c r="B62" s="9" t="s">
        <v>61</v>
      </c>
      <c r="C62" s="11">
        <v>600</v>
      </c>
      <c r="D62" s="11">
        <v>150</v>
      </c>
      <c r="E62" s="11">
        <v>150</v>
      </c>
      <c r="F62" s="11">
        <v>150</v>
      </c>
      <c r="G62" s="28">
        <v>150</v>
      </c>
    </row>
    <row r="63" spans="1:8">
      <c r="A63" s="3"/>
      <c r="B63" s="9" t="s">
        <v>204</v>
      </c>
      <c r="C63" s="11">
        <v>18000</v>
      </c>
      <c r="D63" s="11">
        <v>5900</v>
      </c>
      <c r="E63" s="11">
        <v>5550</v>
      </c>
      <c r="F63" s="11">
        <v>4320</v>
      </c>
      <c r="G63" s="28">
        <v>2230</v>
      </c>
    </row>
    <row r="64" spans="1:8">
      <c r="A64" s="3"/>
      <c r="B64" s="9" t="s">
        <v>205</v>
      </c>
      <c r="C64" s="11">
        <v>8510</v>
      </c>
      <c r="D64" s="11">
        <v>2727</v>
      </c>
      <c r="E64" s="11">
        <v>2729</v>
      </c>
      <c r="F64" s="11">
        <v>827</v>
      </c>
      <c r="G64" s="28">
        <v>2227</v>
      </c>
    </row>
    <row r="65" spans="1:7">
      <c r="A65" s="3"/>
      <c r="B65" s="9" t="s">
        <v>43</v>
      </c>
      <c r="C65" s="11">
        <v>200</v>
      </c>
      <c r="D65" s="11">
        <v>50</v>
      </c>
      <c r="E65" s="11">
        <v>50</v>
      </c>
      <c r="F65" s="11">
        <v>50</v>
      </c>
      <c r="G65" s="28">
        <v>50</v>
      </c>
    </row>
    <row r="66" spans="1:7">
      <c r="A66" s="3"/>
      <c r="B66" s="9" t="s">
        <v>206</v>
      </c>
      <c r="C66" s="11">
        <v>3650</v>
      </c>
      <c r="D66" s="11">
        <v>1210</v>
      </c>
      <c r="E66" s="11">
        <v>1220</v>
      </c>
      <c r="F66" s="11">
        <v>210</v>
      </c>
      <c r="G66" s="28">
        <v>1010</v>
      </c>
    </row>
    <row r="67" spans="1:7">
      <c r="A67" s="3"/>
      <c r="B67" s="9" t="s">
        <v>45</v>
      </c>
      <c r="C67" s="11">
        <v>290</v>
      </c>
      <c r="D67" s="11">
        <v>80</v>
      </c>
      <c r="E67" s="11">
        <v>80</v>
      </c>
      <c r="F67" s="11">
        <v>70</v>
      </c>
      <c r="G67" s="28">
        <v>60</v>
      </c>
    </row>
    <row r="68" spans="1:7">
      <c r="A68" s="3"/>
      <c r="B68" s="9" t="s">
        <v>46</v>
      </c>
      <c r="C68" s="11">
        <v>850</v>
      </c>
      <c r="D68" s="11">
        <v>200</v>
      </c>
      <c r="E68" s="11">
        <v>250</v>
      </c>
      <c r="F68" s="11">
        <v>200</v>
      </c>
      <c r="G68" s="28">
        <v>200</v>
      </c>
    </row>
    <row r="69" spans="1:7">
      <c r="A69" s="3"/>
      <c r="B69" s="9" t="s">
        <v>47</v>
      </c>
      <c r="C69" s="11">
        <v>1500</v>
      </c>
      <c r="D69" s="11">
        <v>430</v>
      </c>
      <c r="E69" s="11">
        <v>530</v>
      </c>
      <c r="F69" s="11">
        <v>110</v>
      </c>
      <c r="G69" s="28">
        <v>430</v>
      </c>
    </row>
    <row r="70" spans="1:7">
      <c r="A70" s="3"/>
      <c r="B70" s="9" t="s">
        <v>48</v>
      </c>
      <c r="C70" s="11">
        <v>600</v>
      </c>
      <c r="D70" s="11">
        <v>150</v>
      </c>
      <c r="E70" s="11">
        <v>150</v>
      </c>
      <c r="F70" s="11">
        <v>150</v>
      </c>
      <c r="G70" s="28">
        <v>150</v>
      </c>
    </row>
    <row r="71" spans="1:7">
      <c r="A71" s="3"/>
      <c r="B71" s="9" t="s">
        <v>66</v>
      </c>
      <c r="C71" s="11">
        <v>0</v>
      </c>
      <c r="D71" s="11">
        <v>0</v>
      </c>
      <c r="E71" s="11">
        <v>0</v>
      </c>
      <c r="F71" s="11">
        <v>0</v>
      </c>
      <c r="G71" s="28">
        <v>0</v>
      </c>
    </row>
    <row r="72" spans="1:7">
      <c r="A72" s="3"/>
      <c r="B72" s="9" t="s">
        <v>54</v>
      </c>
      <c r="C72" s="11">
        <v>94</v>
      </c>
      <c r="D72" s="11">
        <v>24</v>
      </c>
      <c r="E72" s="11">
        <v>25</v>
      </c>
      <c r="F72" s="11">
        <v>21</v>
      </c>
      <c r="G72" s="28">
        <v>24</v>
      </c>
    </row>
    <row r="73" spans="1:7">
      <c r="A73" s="3"/>
      <c r="B73" s="9" t="s">
        <v>49</v>
      </c>
      <c r="C73" s="11">
        <v>35366</v>
      </c>
      <c r="D73" s="11">
        <v>11000</v>
      </c>
      <c r="E73" s="11">
        <v>10000</v>
      </c>
      <c r="F73" s="11">
        <v>7200</v>
      </c>
      <c r="G73" s="28">
        <v>7166</v>
      </c>
    </row>
    <row r="74" spans="1:7">
      <c r="A74" s="3"/>
      <c r="B74" s="9" t="s">
        <v>50</v>
      </c>
      <c r="C74" s="11">
        <v>273</v>
      </c>
      <c r="D74" s="11">
        <v>68</v>
      </c>
      <c r="E74" s="11">
        <v>69</v>
      </c>
      <c r="F74" s="11">
        <v>68</v>
      </c>
      <c r="G74" s="28">
        <v>68</v>
      </c>
    </row>
    <row r="75" spans="1:7">
      <c r="A75" s="4">
        <v>2</v>
      </c>
      <c r="B75" s="15" t="s">
        <v>26</v>
      </c>
      <c r="C75" s="12">
        <f>C76+C77</f>
        <v>48030</v>
      </c>
      <c r="D75" s="12">
        <f>D76+D77</f>
        <v>10610</v>
      </c>
      <c r="E75" s="12">
        <f>E76+E77</f>
        <v>9819</v>
      </c>
      <c r="F75" s="12">
        <f>F76+F77</f>
        <v>13451</v>
      </c>
      <c r="G75" s="12">
        <f>G76+G77</f>
        <v>14150</v>
      </c>
    </row>
    <row r="76" spans="1:7">
      <c r="A76" s="3"/>
      <c r="B76" s="9" t="s">
        <v>51</v>
      </c>
      <c r="C76" s="11">
        <v>46876</v>
      </c>
      <c r="D76" s="11">
        <v>10410</v>
      </c>
      <c r="E76" s="11">
        <v>9571</v>
      </c>
      <c r="F76" s="11">
        <v>13247</v>
      </c>
      <c r="G76" s="28">
        <v>13648</v>
      </c>
    </row>
    <row r="77" spans="1:7">
      <c r="A77" s="3"/>
      <c r="B77" s="9" t="s">
        <v>52</v>
      </c>
      <c r="C77" s="11">
        <v>1154</v>
      </c>
      <c r="D77" s="11">
        <v>200</v>
      </c>
      <c r="E77" s="11">
        <v>248</v>
      </c>
      <c r="F77" s="11">
        <v>204</v>
      </c>
      <c r="G77" s="28">
        <v>502</v>
      </c>
    </row>
    <row r="78" spans="1:7">
      <c r="A78" s="4">
        <v>3</v>
      </c>
      <c r="B78" s="15" t="s">
        <v>25</v>
      </c>
      <c r="C78" s="12">
        <f>C80+C81+C82+C79</f>
        <v>70420</v>
      </c>
      <c r="D78" s="12">
        <f>D80+D81+D82+D79</f>
        <v>4699</v>
      </c>
      <c r="E78" s="12">
        <f>E80+E81+E82+E79</f>
        <v>4678</v>
      </c>
      <c r="F78" s="12">
        <f>F80+F81+F82+F79</f>
        <v>32651</v>
      </c>
      <c r="G78" s="12">
        <f>G80+G81+G82+G79</f>
        <v>28392</v>
      </c>
    </row>
    <row r="79" spans="1:7">
      <c r="A79" s="4"/>
      <c r="B79" s="89" t="s">
        <v>202</v>
      </c>
      <c r="C79" s="40">
        <v>59871</v>
      </c>
      <c r="D79" s="40">
        <v>0</v>
      </c>
      <c r="E79" s="40">
        <v>0</v>
      </c>
      <c r="F79" s="40">
        <v>32101</v>
      </c>
      <c r="G79" s="40">
        <v>27770</v>
      </c>
    </row>
    <row r="80" spans="1:7">
      <c r="A80" s="3"/>
      <c r="B80" s="9" t="s">
        <v>53</v>
      </c>
      <c r="C80" s="11">
        <v>8000</v>
      </c>
      <c r="D80" s="11">
        <v>4000</v>
      </c>
      <c r="E80" s="11">
        <v>4000</v>
      </c>
      <c r="F80" s="11">
        <v>0</v>
      </c>
      <c r="G80" s="28">
        <v>0</v>
      </c>
    </row>
    <row r="81" spans="1:7">
      <c r="A81" s="3"/>
      <c r="B81" s="9" t="s">
        <v>63</v>
      </c>
      <c r="C81" s="11">
        <v>330</v>
      </c>
      <c r="D81" s="11">
        <v>130</v>
      </c>
      <c r="E81" s="11">
        <v>120</v>
      </c>
      <c r="F81" s="11">
        <v>0</v>
      </c>
      <c r="G81" s="28">
        <v>80</v>
      </c>
    </row>
    <row r="82" spans="1:7">
      <c r="A82" s="3"/>
      <c r="B82" s="9" t="s">
        <v>194</v>
      </c>
      <c r="C82" s="11">
        <v>2219</v>
      </c>
      <c r="D82" s="11">
        <v>569</v>
      </c>
      <c r="E82" s="11">
        <v>558</v>
      </c>
      <c r="F82" s="11">
        <v>550</v>
      </c>
      <c r="G82" s="28">
        <v>542</v>
      </c>
    </row>
    <row r="83" spans="1:7">
      <c r="A83" s="4">
        <v>4</v>
      </c>
      <c r="B83" s="15" t="s">
        <v>195</v>
      </c>
      <c r="C83" s="12">
        <v>87317</v>
      </c>
      <c r="D83" s="12">
        <v>0</v>
      </c>
      <c r="E83" s="12">
        <v>0</v>
      </c>
      <c r="F83" s="12">
        <v>43660</v>
      </c>
      <c r="G83" s="17">
        <v>43657</v>
      </c>
    </row>
    <row r="84" spans="1:7">
      <c r="A84" s="21" t="s">
        <v>24</v>
      </c>
      <c r="B84" s="21" t="s">
        <v>23</v>
      </c>
      <c r="C84" s="22">
        <f>C60+C75+C78+C83</f>
        <v>276810</v>
      </c>
      <c r="D84" s="22">
        <f>D60+D75+D78+D83</f>
        <v>37480</v>
      </c>
      <c r="E84" s="22">
        <f>E60+E75+E78+E83</f>
        <v>35730</v>
      </c>
      <c r="F84" s="22">
        <f>F60+F75+F78+F83</f>
        <v>103420</v>
      </c>
      <c r="G84" s="22">
        <f>G60+G75+G78+G83</f>
        <v>100180</v>
      </c>
    </row>
    <row r="85" spans="1:7">
      <c r="A85" s="4">
        <v>1</v>
      </c>
      <c r="B85" s="15" t="s">
        <v>22</v>
      </c>
      <c r="C85" s="12">
        <f>C86+C87</f>
        <v>5870</v>
      </c>
      <c r="D85" s="12">
        <f>D86+D87</f>
        <v>1758.5</v>
      </c>
      <c r="E85" s="12">
        <f>E86+E87</f>
        <v>1645</v>
      </c>
      <c r="F85" s="12">
        <f>F86+F87</f>
        <v>1386.5</v>
      </c>
      <c r="G85" s="12">
        <f>G86+G87</f>
        <v>1080</v>
      </c>
    </row>
    <row r="86" spans="1:7">
      <c r="A86" s="3"/>
      <c r="B86" s="10" t="s">
        <v>32</v>
      </c>
      <c r="C86" s="11">
        <v>4470</v>
      </c>
      <c r="D86" s="11">
        <v>1329</v>
      </c>
      <c r="E86" s="11">
        <v>1179</v>
      </c>
      <c r="F86" s="11">
        <v>1121</v>
      </c>
      <c r="G86" s="28">
        <v>841</v>
      </c>
    </row>
    <row r="87" spans="1:7">
      <c r="A87" s="3"/>
      <c r="B87" s="10" t="s">
        <v>33</v>
      </c>
      <c r="C87" s="11">
        <v>1400</v>
      </c>
      <c r="D87" s="11">
        <v>429.5</v>
      </c>
      <c r="E87" s="11">
        <v>466</v>
      </c>
      <c r="F87" s="11">
        <v>265.5</v>
      </c>
      <c r="G87" s="28">
        <v>239</v>
      </c>
    </row>
    <row r="88" spans="1:7">
      <c r="A88" s="3"/>
      <c r="B88" s="48" t="s">
        <v>22</v>
      </c>
      <c r="C88" s="44">
        <v>7355</v>
      </c>
      <c r="D88" s="44">
        <v>1591.5</v>
      </c>
      <c r="E88" s="44">
        <v>2065.12</v>
      </c>
      <c r="F88" s="44">
        <v>1889.18</v>
      </c>
      <c r="G88" s="45">
        <v>1809.2</v>
      </c>
    </row>
    <row r="89" spans="1:7">
      <c r="A89" s="4">
        <v>2</v>
      </c>
      <c r="B89" s="15" t="s">
        <v>21</v>
      </c>
      <c r="C89" s="12">
        <f>C90+C91+C92</f>
        <v>11320</v>
      </c>
      <c r="D89" s="12">
        <f>D90+D91+D92</f>
        <v>1350</v>
      </c>
      <c r="E89" s="12">
        <f>E90+E91+E92</f>
        <v>3820</v>
      </c>
      <c r="F89" s="12">
        <f>F90+F91+F92</f>
        <v>6035</v>
      </c>
      <c r="G89" s="12">
        <f>G90+G91+G92</f>
        <v>115</v>
      </c>
    </row>
    <row r="90" spans="1:7">
      <c r="A90" s="3"/>
      <c r="B90" s="10" t="s">
        <v>36</v>
      </c>
      <c r="C90" s="19">
        <v>420</v>
      </c>
      <c r="D90" s="19">
        <v>115</v>
      </c>
      <c r="E90" s="19">
        <v>115</v>
      </c>
      <c r="F90" s="19">
        <v>75</v>
      </c>
      <c r="G90" s="28">
        <v>115</v>
      </c>
    </row>
    <row r="91" spans="1:7">
      <c r="A91" s="3"/>
      <c r="B91" s="10" t="s">
        <v>68</v>
      </c>
      <c r="C91" s="19">
        <v>10700</v>
      </c>
      <c r="D91" s="19">
        <v>1135</v>
      </c>
      <c r="E91" s="19">
        <v>3705</v>
      </c>
      <c r="F91" s="19">
        <v>5860</v>
      </c>
      <c r="G91" s="28">
        <v>0</v>
      </c>
    </row>
    <row r="92" spans="1:7">
      <c r="A92" s="3"/>
      <c r="B92" s="15" t="s">
        <v>62</v>
      </c>
      <c r="C92" s="19">
        <v>200</v>
      </c>
      <c r="D92" s="19">
        <v>100</v>
      </c>
      <c r="E92" s="19">
        <v>0</v>
      </c>
      <c r="F92" s="19">
        <v>100</v>
      </c>
      <c r="G92" s="28">
        <v>0</v>
      </c>
    </row>
    <row r="93" spans="1:7">
      <c r="A93" s="3"/>
      <c r="B93" s="47" t="s">
        <v>69</v>
      </c>
      <c r="C93" s="46">
        <v>10700</v>
      </c>
      <c r="D93" s="46">
        <v>1135</v>
      </c>
      <c r="E93" s="46">
        <v>3705</v>
      </c>
      <c r="F93" s="46">
        <v>5860</v>
      </c>
      <c r="G93" s="45">
        <v>0</v>
      </c>
    </row>
    <row r="94" spans="1:7">
      <c r="A94" s="3"/>
      <c r="B94" s="47" t="s">
        <v>70</v>
      </c>
      <c r="C94" s="46">
        <v>200</v>
      </c>
      <c r="D94" s="46">
        <v>100</v>
      </c>
      <c r="E94" s="46">
        <v>0</v>
      </c>
      <c r="F94" s="46">
        <v>100</v>
      </c>
      <c r="G94" s="45">
        <v>0</v>
      </c>
    </row>
    <row r="95" spans="1:7">
      <c r="A95" s="3"/>
      <c r="B95" s="47" t="s">
        <v>71</v>
      </c>
      <c r="C95" s="46">
        <v>420</v>
      </c>
      <c r="D95" s="46">
        <v>115</v>
      </c>
      <c r="E95" s="46">
        <v>115</v>
      </c>
      <c r="F95" s="46">
        <v>75</v>
      </c>
      <c r="G95" s="45">
        <v>115</v>
      </c>
    </row>
    <row r="96" spans="1:7">
      <c r="A96" s="4">
        <v>3</v>
      </c>
      <c r="B96" s="24" t="s">
        <v>58</v>
      </c>
      <c r="C96" s="12">
        <f>C97+C98</f>
        <v>3170</v>
      </c>
      <c r="D96" s="12">
        <f>D97+D98</f>
        <v>778</v>
      </c>
      <c r="E96" s="12">
        <f>E97+E98</f>
        <v>778</v>
      </c>
      <c r="F96" s="12">
        <f>F97+F98</f>
        <v>778</v>
      </c>
      <c r="G96" s="12">
        <f>G97+G98</f>
        <v>836</v>
      </c>
    </row>
    <row r="97" spans="1:7">
      <c r="A97" s="4"/>
      <c r="B97" s="48" t="s">
        <v>72</v>
      </c>
      <c r="C97" s="44">
        <v>3112</v>
      </c>
      <c r="D97" s="44">
        <v>778</v>
      </c>
      <c r="E97" s="44">
        <v>778</v>
      </c>
      <c r="F97" s="46">
        <v>778</v>
      </c>
      <c r="G97" s="45">
        <v>778</v>
      </c>
    </row>
    <row r="98" spans="1:7">
      <c r="A98" s="4"/>
      <c r="B98" s="48" t="s">
        <v>207</v>
      </c>
      <c r="C98" s="44">
        <v>58</v>
      </c>
      <c r="D98" s="44">
        <v>0</v>
      </c>
      <c r="E98" s="44">
        <v>0</v>
      </c>
      <c r="F98" s="46">
        <v>0</v>
      </c>
      <c r="G98" s="45">
        <v>58</v>
      </c>
    </row>
    <row r="99" spans="1:7">
      <c r="A99" s="4">
        <v>4</v>
      </c>
      <c r="B99" s="15" t="s">
        <v>20</v>
      </c>
      <c r="C99" s="12">
        <f>C100+C101+C102+C103</f>
        <v>2374</v>
      </c>
      <c r="D99" s="12">
        <f>D100+D101+D102+D103</f>
        <v>567.17999999999995</v>
      </c>
      <c r="E99" s="12">
        <f>E100+E101+E102+E103</f>
        <v>669.38</v>
      </c>
      <c r="F99" s="12">
        <f>F100+F101+F102+F103</f>
        <v>655.47</v>
      </c>
      <c r="G99" s="12">
        <f>G100+G101+G102+G103</f>
        <v>481.97</v>
      </c>
    </row>
    <row r="100" spans="1:7">
      <c r="A100" s="3"/>
      <c r="B100" s="10" t="s">
        <v>32</v>
      </c>
      <c r="C100" s="13">
        <v>84</v>
      </c>
      <c r="D100" s="13">
        <v>15.83</v>
      </c>
      <c r="E100" s="13">
        <v>7.73</v>
      </c>
      <c r="F100" s="13">
        <v>7.22</v>
      </c>
      <c r="G100" s="28">
        <v>53.22</v>
      </c>
    </row>
    <row r="101" spans="1:7">
      <c r="A101" s="3"/>
      <c r="B101" s="10" t="s">
        <v>33</v>
      </c>
      <c r="C101" s="13">
        <v>80</v>
      </c>
      <c r="D101" s="13">
        <v>16.350000000000001</v>
      </c>
      <c r="E101" s="13">
        <v>16.649999999999999</v>
      </c>
      <c r="F101" s="13">
        <v>31.25</v>
      </c>
      <c r="G101" s="28">
        <v>15.75</v>
      </c>
    </row>
    <row r="102" spans="1:7">
      <c r="A102" s="3"/>
      <c r="B102" s="10" t="s">
        <v>36</v>
      </c>
      <c r="C102" s="13">
        <v>2060</v>
      </c>
      <c r="D102" s="13">
        <v>535</v>
      </c>
      <c r="E102" s="13">
        <v>645</v>
      </c>
      <c r="F102" s="13">
        <v>467</v>
      </c>
      <c r="G102" s="28">
        <v>413</v>
      </c>
    </row>
    <row r="103" spans="1:7">
      <c r="A103" s="3"/>
      <c r="B103" s="10" t="s">
        <v>64</v>
      </c>
      <c r="C103" s="13">
        <v>150</v>
      </c>
      <c r="D103" s="13">
        <v>0</v>
      </c>
      <c r="E103" s="13">
        <v>0</v>
      </c>
      <c r="F103" s="13">
        <v>150</v>
      </c>
      <c r="G103" s="28">
        <v>0</v>
      </c>
    </row>
    <row r="104" spans="1:7">
      <c r="A104" s="3"/>
      <c r="B104" s="48" t="s">
        <v>73</v>
      </c>
      <c r="C104" s="49">
        <v>2060</v>
      </c>
      <c r="D104" s="49">
        <v>535</v>
      </c>
      <c r="E104" s="49">
        <v>645</v>
      </c>
      <c r="F104" s="49">
        <v>467</v>
      </c>
      <c r="G104" s="45">
        <v>413</v>
      </c>
    </row>
    <row r="105" spans="1:7">
      <c r="A105" s="3"/>
      <c r="B105" s="48" t="s">
        <v>74</v>
      </c>
      <c r="C105" s="49">
        <v>314</v>
      </c>
      <c r="D105" s="49">
        <v>32.18</v>
      </c>
      <c r="E105" s="49">
        <v>24.38</v>
      </c>
      <c r="F105" s="49">
        <v>188.47</v>
      </c>
      <c r="G105" s="45">
        <v>68.97</v>
      </c>
    </row>
    <row r="106" spans="1:7">
      <c r="A106" s="4">
        <v>5</v>
      </c>
      <c r="B106" s="15" t="s">
        <v>19</v>
      </c>
      <c r="C106" s="12">
        <f>C107+C108+C110+C111+C112+C109</f>
        <v>68837</v>
      </c>
      <c r="D106" s="12">
        <f>D107+D108+D110+D111+D112+D109</f>
        <v>12569.01</v>
      </c>
      <c r="E106" s="12">
        <f>E107+E108+E110+E111+E112+E109</f>
        <v>10954.02</v>
      </c>
      <c r="F106" s="12">
        <f>F107+F108+F110+F111+F112+F109</f>
        <v>22290.879999999997</v>
      </c>
      <c r="G106" s="12">
        <f>G107+G108+G110+G111+G112+G109</f>
        <v>23023.09</v>
      </c>
    </row>
    <row r="107" spans="1:7">
      <c r="A107" s="3"/>
      <c r="B107" s="10" t="s">
        <v>32</v>
      </c>
      <c r="C107" s="13">
        <v>42437</v>
      </c>
      <c r="D107" s="13">
        <v>10410</v>
      </c>
      <c r="E107" s="13">
        <v>9571</v>
      </c>
      <c r="F107" s="13">
        <v>11027</v>
      </c>
      <c r="G107" s="28">
        <v>11429</v>
      </c>
    </row>
    <row r="108" spans="1:7">
      <c r="A108" s="3"/>
      <c r="B108" s="10" t="s">
        <v>33</v>
      </c>
      <c r="C108" s="13">
        <v>4175</v>
      </c>
      <c r="D108" s="13">
        <v>1892.38</v>
      </c>
      <c r="E108" s="13">
        <v>1250.4000000000001</v>
      </c>
      <c r="F108" s="13">
        <v>391.13</v>
      </c>
      <c r="G108" s="28">
        <v>641.09</v>
      </c>
    </row>
    <row r="109" spans="1:7">
      <c r="A109" s="3"/>
      <c r="B109" s="10" t="s">
        <v>208</v>
      </c>
      <c r="C109" s="13">
        <v>21690</v>
      </c>
      <c r="D109" s="13">
        <v>0</v>
      </c>
      <c r="E109" s="13">
        <v>0</v>
      </c>
      <c r="F109" s="13">
        <v>10871</v>
      </c>
      <c r="G109" s="28">
        <v>10819</v>
      </c>
    </row>
    <row r="110" spans="1:7">
      <c r="A110" s="3"/>
      <c r="B110" s="10" t="s">
        <v>34</v>
      </c>
      <c r="C110" s="13">
        <v>270</v>
      </c>
      <c r="D110" s="13">
        <v>90.71</v>
      </c>
      <c r="E110" s="13">
        <v>89.02</v>
      </c>
      <c r="F110" s="13">
        <v>1.75</v>
      </c>
      <c r="G110" s="28">
        <v>88.52</v>
      </c>
    </row>
    <row r="111" spans="1:7">
      <c r="A111" s="3"/>
      <c r="B111" s="10" t="s">
        <v>38</v>
      </c>
      <c r="C111" s="13">
        <v>140</v>
      </c>
      <c r="D111" s="13">
        <v>50.92</v>
      </c>
      <c r="E111" s="13">
        <v>43.6</v>
      </c>
      <c r="F111" s="13">
        <v>0</v>
      </c>
      <c r="G111" s="28">
        <v>45.48</v>
      </c>
    </row>
    <row r="112" spans="1:7">
      <c r="A112" s="3"/>
      <c r="B112" s="10" t="s">
        <v>64</v>
      </c>
      <c r="C112" s="13">
        <v>125</v>
      </c>
      <c r="D112" s="13">
        <v>125</v>
      </c>
      <c r="E112" s="13">
        <v>0</v>
      </c>
      <c r="F112" s="13">
        <v>0</v>
      </c>
      <c r="G112" s="28">
        <v>0</v>
      </c>
    </row>
    <row r="113" spans="1:7">
      <c r="A113" s="3"/>
      <c r="B113" s="48" t="s">
        <v>75</v>
      </c>
      <c r="C113" s="49">
        <v>7795.81</v>
      </c>
      <c r="D113" s="49">
        <v>2073.29</v>
      </c>
      <c r="E113" s="49">
        <v>1783.24</v>
      </c>
      <c r="F113" s="49">
        <v>1922.41</v>
      </c>
      <c r="G113" s="45">
        <v>2016.87</v>
      </c>
    </row>
    <row r="114" spans="1:7">
      <c r="A114" s="3"/>
      <c r="B114" s="48" t="s">
        <v>76</v>
      </c>
      <c r="C114" s="49">
        <v>28672.959999999999</v>
      </c>
      <c r="D114" s="49">
        <v>3272.19</v>
      </c>
      <c r="E114" s="49">
        <v>2851.21</v>
      </c>
      <c r="F114" s="49">
        <v>11208.47</v>
      </c>
      <c r="G114" s="45">
        <v>11341.09</v>
      </c>
    </row>
    <row r="115" spans="1:7">
      <c r="A115" s="3"/>
      <c r="B115" s="48" t="s">
        <v>77</v>
      </c>
      <c r="C115" s="49">
        <v>31787.78</v>
      </c>
      <c r="D115" s="49">
        <v>7080.47</v>
      </c>
      <c r="E115" s="49">
        <v>6188.85</v>
      </c>
      <c r="F115" s="49">
        <v>9009.99</v>
      </c>
      <c r="G115" s="45">
        <v>9508.4699999999993</v>
      </c>
    </row>
    <row r="116" spans="1:7">
      <c r="A116" s="3"/>
      <c r="B116" s="48" t="s">
        <v>78</v>
      </c>
      <c r="C116" s="49">
        <v>580.45000000000005</v>
      </c>
      <c r="D116" s="49">
        <v>143.06</v>
      </c>
      <c r="E116" s="49">
        <v>130.72</v>
      </c>
      <c r="F116" s="49">
        <v>150.01</v>
      </c>
      <c r="G116" s="45">
        <v>156.66</v>
      </c>
    </row>
    <row r="117" spans="1:7">
      <c r="A117" s="4">
        <v>6</v>
      </c>
      <c r="B117" s="15" t="s">
        <v>18</v>
      </c>
      <c r="C117" s="12">
        <f>C120+C118+C119</f>
        <v>2280</v>
      </c>
      <c r="D117" s="12">
        <f>D120+D118+D119</f>
        <v>594.55999999999995</v>
      </c>
      <c r="E117" s="12">
        <f>E120+E118+E119</f>
        <v>574.54999999999995</v>
      </c>
      <c r="F117" s="12">
        <f>F120+F118+F119</f>
        <v>561.45000000000005</v>
      </c>
      <c r="G117" s="12">
        <f>G120+G118+G119</f>
        <v>549.44000000000005</v>
      </c>
    </row>
    <row r="118" spans="1:7">
      <c r="A118" s="4"/>
      <c r="B118" s="10" t="s">
        <v>32</v>
      </c>
      <c r="C118" s="26">
        <v>2219</v>
      </c>
      <c r="D118" s="26">
        <v>566.55999999999995</v>
      </c>
      <c r="E118" s="26">
        <v>558.54999999999995</v>
      </c>
      <c r="F118" s="26">
        <v>547.45000000000005</v>
      </c>
      <c r="G118" s="26">
        <v>546.44000000000005</v>
      </c>
    </row>
    <row r="119" spans="1:7">
      <c r="A119" s="4"/>
      <c r="B119" s="10" t="s">
        <v>33</v>
      </c>
      <c r="C119" s="26">
        <v>40</v>
      </c>
      <c r="D119" s="26">
        <v>7</v>
      </c>
      <c r="E119" s="26">
        <v>16</v>
      </c>
      <c r="F119" s="26">
        <v>14</v>
      </c>
      <c r="G119" s="26">
        <v>3</v>
      </c>
    </row>
    <row r="120" spans="1:7">
      <c r="A120" s="3"/>
      <c r="B120" s="10" t="s">
        <v>34</v>
      </c>
      <c r="C120" s="93">
        <v>21</v>
      </c>
      <c r="D120" s="93">
        <v>21</v>
      </c>
      <c r="E120" s="93">
        <v>0</v>
      </c>
      <c r="F120" s="93">
        <v>0</v>
      </c>
      <c r="G120" s="91">
        <v>0</v>
      </c>
    </row>
    <row r="121" spans="1:7">
      <c r="A121" s="3"/>
      <c r="B121" s="48" t="s">
        <v>196</v>
      </c>
      <c r="C121" s="49">
        <v>2259</v>
      </c>
      <c r="D121" s="49">
        <v>573.55999999999995</v>
      </c>
      <c r="E121" s="49">
        <v>574.54999999999995</v>
      </c>
      <c r="F121" s="49">
        <v>561.45000000000005</v>
      </c>
      <c r="G121" s="45">
        <v>549.44000000000005</v>
      </c>
    </row>
    <row r="122" spans="1:7">
      <c r="A122" s="3"/>
      <c r="B122" s="48" t="s">
        <v>79</v>
      </c>
      <c r="C122" s="49">
        <v>21</v>
      </c>
      <c r="D122" s="49">
        <v>21</v>
      </c>
      <c r="E122" s="49">
        <v>0</v>
      </c>
      <c r="F122" s="49">
        <v>0</v>
      </c>
      <c r="G122" s="45">
        <v>0</v>
      </c>
    </row>
    <row r="123" spans="1:7">
      <c r="A123" s="4">
        <v>8</v>
      </c>
      <c r="B123" s="15" t="s">
        <v>17</v>
      </c>
      <c r="C123" s="12">
        <f>C124+C125+C126+C128+C129+C127</f>
        <v>12237</v>
      </c>
      <c r="D123" s="12">
        <f>D124+D125+D126+D128+D129+D127</f>
        <v>1814.35</v>
      </c>
      <c r="E123" s="12">
        <f>E124+E125+E126+E128+E129+E127</f>
        <v>1962.35</v>
      </c>
      <c r="F123" s="12">
        <f>F124+F125+F126+F128+F129+F127</f>
        <v>4240.55</v>
      </c>
      <c r="G123" s="12">
        <f>G124+G125+G126+G128+G129+G127</f>
        <v>4219.75</v>
      </c>
    </row>
    <row r="124" spans="1:7">
      <c r="A124" s="3"/>
      <c r="B124" s="10" t="s">
        <v>32</v>
      </c>
      <c r="C124" s="13">
        <v>1115</v>
      </c>
      <c r="D124" s="13">
        <v>284.85000000000002</v>
      </c>
      <c r="E124" s="13">
        <v>284.85000000000002</v>
      </c>
      <c r="F124" s="13">
        <v>284.05</v>
      </c>
      <c r="G124" s="28">
        <v>261.25</v>
      </c>
    </row>
    <row r="125" spans="1:7">
      <c r="A125" s="3"/>
      <c r="B125" s="10" t="s">
        <v>33</v>
      </c>
      <c r="C125" s="13">
        <v>2274</v>
      </c>
      <c r="D125" s="13">
        <v>803</v>
      </c>
      <c r="E125" s="13">
        <v>860</v>
      </c>
      <c r="F125" s="13">
        <v>317</v>
      </c>
      <c r="G125" s="28">
        <v>294</v>
      </c>
    </row>
    <row r="126" spans="1:7">
      <c r="A126" s="3"/>
      <c r="B126" s="10" t="s">
        <v>36</v>
      </c>
      <c r="C126" s="13">
        <v>2383</v>
      </c>
      <c r="D126" s="13">
        <v>648.5</v>
      </c>
      <c r="E126" s="13">
        <v>637.5</v>
      </c>
      <c r="F126" s="13">
        <v>536.5</v>
      </c>
      <c r="G126" s="28">
        <v>560.5</v>
      </c>
    </row>
    <row r="127" spans="1:7">
      <c r="A127" s="3"/>
      <c r="B127" s="10" t="s">
        <v>208</v>
      </c>
      <c r="C127" s="13">
        <v>6045</v>
      </c>
      <c r="D127" s="13">
        <v>0</v>
      </c>
      <c r="E127" s="13">
        <v>0</v>
      </c>
      <c r="F127" s="13">
        <v>3023</v>
      </c>
      <c r="G127" s="28">
        <v>3022</v>
      </c>
    </row>
    <row r="128" spans="1:7">
      <c r="A128" s="3"/>
      <c r="B128" s="10" t="s">
        <v>38</v>
      </c>
      <c r="C128" s="13">
        <v>20</v>
      </c>
      <c r="D128" s="13">
        <v>3</v>
      </c>
      <c r="E128" s="13">
        <v>5</v>
      </c>
      <c r="F128" s="13">
        <v>5</v>
      </c>
      <c r="G128" s="28">
        <v>7</v>
      </c>
    </row>
    <row r="129" spans="1:8">
      <c r="A129" s="3"/>
      <c r="B129" s="10" t="s">
        <v>64</v>
      </c>
      <c r="C129" s="13">
        <v>400</v>
      </c>
      <c r="D129" s="13">
        <v>75</v>
      </c>
      <c r="E129" s="13">
        <v>175</v>
      </c>
      <c r="F129" s="13">
        <v>75</v>
      </c>
      <c r="G129" s="28">
        <v>75</v>
      </c>
    </row>
    <row r="130" spans="1:8">
      <c r="A130" s="3"/>
      <c r="B130" s="48" t="s">
        <v>80</v>
      </c>
      <c r="C130" s="49">
        <v>1770</v>
      </c>
      <c r="D130" s="49">
        <v>428.67</v>
      </c>
      <c r="E130" s="49">
        <v>473.3</v>
      </c>
      <c r="F130" s="49">
        <v>463.03</v>
      </c>
      <c r="G130" s="45">
        <v>405</v>
      </c>
      <c r="H130" s="94"/>
    </row>
    <row r="131" spans="1:8">
      <c r="A131" s="3"/>
      <c r="B131" s="48" t="s">
        <v>81</v>
      </c>
      <c r="C131" s="49">
        <v>280</v>
      </c>
      <c r="D131" s="49">
        <v>75</v>
      </c>
      <c r="E131" s="49">
        <v>61</v>
      </c>
      <c r="F131" s="49">
        <v>57</v>
      </c>
      <c r="G131" s="45">
        <v>87</v>
      </c>
    </row>
    <row r="132" spans="1:8">
      <c r="A132" s="3"/>
      <c r="B132" s="48" t="s">
        <v>86</v>
      </c>
      <c r="C132" s="49">
        <v>60</v>
      </c>
      <c r="D132" s="49">
        <v>15</v>
      </c>
      <c r="E132" s="49">
        <v>15</v>
      </c>
      <c r="F132" s="49">
        <v>15</v>
      </c>
      <c r="G132" s="45">
        <v>15</v>
      </c>
    </row>
    <row r="133" spans="1:8">
      <c r="A133" s="3"/>
      <c r="B133" s="48" t="s">
        <v>82</v>
      </c>
      <c r="C133" s="49">
        <v>1230</v>
      </c>
      <c r="D133" s="49">
        <v>495</v>
      </c>
      <c r="E133" s="49">
        <v>480</v>
      </c>
      <c r="F133" s="49">
        <v>200</v>
      </c>
      <c r="G133" s="45">
        <v>55</v>
      </c>
    </row>
    <row r="134" spans="1:8">
      <c r="A134" s="3"/>
      <c r="B134" s="48" t="s">
        <v>83</v>
      </c>
      <c r="C134" s="49">
        <v>20</v>
      </c>
      <c r="D134" s="49">
        <v>3</v>
      </c>
      <c r="E134" s="49">
        <v>5</v>
      </c>
      <c r="F134" s="49">
        <v>5</v>
      </c>
      <c r="G134" s="45">
        <v>7</v>
      </c>
    </row>
    <row r="135" spans="1:8">
      <c r="A135" s="3"/>
      <c r="B135" s="48" t="s">
        <v>84</v>
      </c>
      <c r="C135" s="49">
        <v>3094</v>
      </c>
      <c r="D135" s="49">
        <v>651</v>
      </c>
      <c r="E135" s="49">
        <v>933.5</v>
      </c>
      <c r="F135" s="49">
        <v>781</v>
      </c>
      <c r="G135" s="45">
        <v>728.5</v>
      </c>
    </row>
    <row r="136" spans="1:8">
      <c r="A136" s="3"/>
      <c r="B136" s="48" t="s">
        <v>85</v>
      </c>
      <c r="C136" s="49">
        <v>200</v>
      </c>
      <c r="D136" s="49">
        <v>51</v>
      </c>
      <c r="E136" s="49">
        <v>45</v>
      </c>
      <c r="F136" s="49">
        <v>75</v>
      </c>
      <c r="G136" s="45">
        <v>29</v>
      </c>
    </row>
    <row r="137" spans="1:8">
      <c r="A137" s="4">
        <v>9</v>
      </c>
      <c r="B137" s="15" t="s">
        <v>16</v>
      </c>
      <c r="C137" s="12">
        <f>C138+C139+C140+C142+C141</f>
        <v>11792</v>
      </c>
      <c r="D137" s="12">
        <f>D138+D139+D140+D142+D141</f>
        <v>3464.35</v>
      </c>
      <c r="E137" s="12">
        <f>E138+E139+E140+E142+E141</f>
        <v>3137.65</v>
      </c>
      <c r="F137" s="12">
        <f>F138+F139+F140+F142+F141</f>
        <v>2751.45</v>
      </c>
      <c r="G137" s="12">
        <f>G138+G139+G140+G142+G141</f>
        <v>2438.5500000000002</v>
      </c>
    </row>
    <row r="138" spans="1:8">
      <c r="A138" s="3"/>
      <c r="B138" s="10" t="s">
        <v>32</v>
      </c>
      <c r="C138" s="13">
        <v>6890</v>
      </c>
      <c r="D138" s="13">
        <v>1906.35</v>
      </c>
      <c r="E138" s="13">
        <v>1958.35</v>
      </c>
      <c r="F138" s="13">
        <v>1570.6</v>
      </c>
      <c r="G138" s="28">
        <v>1454.7</v>
      </c>
    </row>
    <row r="139" spans="1:8">
      <c r="A139" s="3"/>
      <c r="B139" s="10" t="s">
        <v>33</v>
      </c>
      <c r="C139" s="13">
        <v>1630</v>
      </c>
      <c r="D139" s="13">
        <v>460</v>
      </c>
      <c r="E139" s="13">
        <v>440.3</v>
      </c>
      <c r="F139" s="13">
        <v>343.85</v>
      </c>
      <c r="G139" s="28">
        <v>385.85</v>
      </c>
    </row>
    <row r="140" spans="1:8">
      <c r="A140" s="3"/>
      <c r="B140" s="10" t="s">
        <v>36</v>
      </c>
      <c r="C140" s="13">
        <v>507</v>
      </c>
      <c r="D140" s="13">
        <v>138</v>
      </c>
      <c r="E140" s="13">
        <v>139</v>
      </c>
      <c r="F140" s="13">
        <v>102</v>
      </c>
      <c r="G140" s="28">
        <v>128</v>
      </c>
    </row>
    <row r="141" spans="1:8">
      <c r="A141" s="3"/>
      <c r="B141" s="10" t="s">
        <v>34</v>
      </c>
      <c r="C141" s="13">
        <v>2400</v>
      </c>
      <c r="D141" s="13">
        <v>930</v>
      </c>
      <c r="E141" s="13">
        <v>480</v>
      </c>
      <c r="F141" s="13">
        <v>520</v>
      </c>
      <c r="G141" s="28">
        <v>470</v>
      </c>
    </row>
    <row r="142" spans="1:8">
      <c r="A142" s="3"/>
      <c r="B142" s="10" t="s">
        <v>64</v>
      </c>
      <c r="C142" s="13">
        <v>365</v>
      </c>
      <c r="D142" s="13">
        <v>30</v>
      </c>
      <c r="E142" s="13">
        <v>120</v>
      </c>
      <c r="F142" s="13">
        <v>215</v>
      </c>
      <c r="G142" s="28">
        <v>0</v>
      </c>
    </row>
    <row r="143" spans="1:8">
      <c r="A143" s="3"/>
      <c r="B143" s="48" t="s">
        <v>87</v>
      </c>
      <c r="C143" s="49">
        <v>1422</v>
      </c>
      <c r="D143" s="49">
        <v>288</v>
      </c>
      <c r="E143" s="49">
        <v>389</v>
      </c>
      <c r="F143" s="49">
        <v>467</v>
      </c>
      <c r="G143" s="45">
        <v>278</v>
      </c>
    </row>
    <row r="144" spans="1:8">
      <c r="A144" s="3"/>
      <c r="B144" s="48" t="s">
        <v>88</v>
      </c>
      <c r="C144" s="49">
        <v>7127</v>
      </c>
      <c r="D144" s="49">
        <v>1980</v>
      </c>
      <c r="E144" s="49">
        <v>1979.5</v>
      </c>
      <c r="F144" s="49">
        <v>1663</v>
      </c>
      <c r="G144" s="45">
        <v>1504.5</v>
      </c>
    </row>
    <row r="145" spans="1:7">
      <c r="A145" s="3"/>
      <c r="B145" s="48" t="s">
        <v>89</v>
      </c>
      <c r="C145" s="49">
        <v>703</v>
      </c>
      <c r="D145" s="49">
        <v>226.45</v>
      </c>
      <c r="E145" s="49">
        <v>189.25</v>
      </c>
      <c r="F145" s="49">
        <v>143.5</v>
      </c>
      <c r="G145" s="45">
        <v>143.80000000000001</v>
      </c>
    </row>
    <row r="146" spans="1:7">
      <c r="A146" s="3"/>
      <c r="B146" s="48" t="s">
        <v>90</v>
      </c>
      <c r="C146" s="49">
        <v>400</v>
      </c>
      <c r="D146" s="49">
        <v>400</v>
      </c>
      <c r="E146" s="49">
        <v>0</v>
      </c>
      <c r="F146" s="49">
        <v>0</v>
      </c>
      <c r="G146" s="45">
        <v>0</v>
      </c>
    </row>
    <row r="147" spans="1:7">
      <c r="A147" s="3"/>
      <c r="B147" s="48" t="s">
        <v>91</v>
      </c>
      <c r="C147" s="49">
        <v>1065</v>
      </c>
      <c r="D147" s="49">
        <v>247.4</v>
      </c>
      <c r="E147" s="49">
        <v>291.10000000000002</v>
      </c>
      <c r="F147" s="49">
        <v>245.6</v>
      </c>
      <c r="G147" s="45">
        <v>280.89999999999998</v>
      </c>
    </row>
    <row r="148" spans="1:7">
      <c r="A148" s="3"/>
      <c r="B148" s="48" t="s">
        <v>92</v>
      </c>
      <c r="C148" s="49">
        <v>1075</v>
      </c>
      <c r="D148" s="49">
        <v>322.5</v>
      </c>
      <c r="E148" s="49">
        <v>288.8</v>
      </c>
      <c r="F148" s="49">
        <v>232.35</v>
      </c>
      <c r="G148" s="45">
        <v>231.35</v>
      </c>
    </row>
    <row r="149" spans="1:7">
      <c r="A149" s="4">
        <v>10</v>
      </c>
      <c r="B149" s="15" t="s">
        <v>15</v>
      </c>
      <c r="C149" s="12">
        <f>C150+C151+C152+C153</f>
        <v>9887</v>
      </c>
      <c r="D149" s="12">
        <f>D150+D151+D152+D153</f>
        <v>3216.85</v>
      </c>
      <c r="E149" s="12">
        <f>E150+E151+E152+E153</f>
        <v>3684.85</v>
      </c>
      <c r="F149" s="12">
        <f>F150+F151+F152+F153</f>
        <v>1556.85</v>
      </c>
      <c r="G149" s="12">
        <f>G150+G151+G152+G153</f>
        <v>1428.45</v>
      </c>
    </row>
    <row r="150" spans="1:7">
      <c r="A150" s="3"/>
      <c r="B150" s="10" t="s">
        <v>32</v>
      </c>
      <c r="C150" s="13">
        <v>954</v>
      </c>
      <c r="D150" s="13">
        <v>249.6</v>
      </c>
      <c r="E150" s="13">
        <v>264.60000000000002</v>
      </c>
      <c r="F150" s="13">
        <v>264.60000000000002</v>
      </c>
      <c r="G150" s="28">
        <v>175.2</v>
      </c>
    </row>
    <row r="151" spans="1:7">
      <c r="A151" s="3"/>
      <c r="B151" s="10" t="s">
        <v>33</v>
      </c>
      <c r="C151" s="13">
        <v>6710</v>
      </c>
      <c r="D151" s="13">
        <v>2674.25</v>
      </c>
      <c r="E151" s="13">
        <v>3320.25</v>
      </c>
      <c r="F151" s="13">
        <v>367.25</v>
      </c>
      <c r="G151" s="28">
        <v>348.25</v>
      </c>
    </row>
    <row r="152" spans="1:7">
      <c r="A152" s="3"/>
      <c r="B152" s="10" t="s">
        <v>208</v>
      </c>
      <c r="C152" s="13">
        <v>1750</v>
      </c>
      <c r="D152" s="13">
        <v>0</v>
      </c>
      <c r="E152" s="13">
        <v>0</v>
      </c>
      <c r="F152" s="13">
        <v>875</v>
      </c>
      <c r="G152" s="28">
        <v>875</v>
      </c>
    </row>
    <row r="153" spans="1:7">
      <c r="A153" s="3"/>
      <c r="B153" s="10" t="s">
        <v>64</v>
      </c>
      <c r="C153" s="13">
        <v>473</v>
      </c>
      <c r="D153" s="13">
        <v>293</v>
      </c>
      <c r="E153" s="13">
        <v>100</v>
      </c>
      <c r="F153" s="13">
        <v>50</v>
      </c>
      <c r="G153" s="28">
        <v>30</v>
      </c>
    </row>
    <row r="154" spans="1:7">
      <c r="A154" s="3"/>
      <c r="B154" s="48" t="s">
        <v>93</v>
      </c>
      <c r="C154" s="49">
        <v>300</v>
      </c>
      <c r="D154" s="49">
        <v>125</v>
      </c>
      <c r="E154" s="49">
        <v>74</v>
      </c>
      <c r="F154" s="49">
        <v>50</v>
      </c>
      <c r="G154" s="45">
        <v>51</v>
      </c>
    </row>
    <row r="155" spans="1:7">
      <c r="A155" s="3"/>
      <c r="B155" s="48" t="s">
        <v>94</v>
      </c>
      <c r="C155" s="49">
        <v>1932</v>
      </c>
      <c r="D155" s="49">
        <v>1722</v>
      </c>
      <c r="E155" s="49">
        <v>210</v>
      </c>
      <c r="F155" s="49">
        <v>0</v>
      </c>
      <c r="G155" s="45">
        <v>0</v>
      </c>
    </row>
    <row r="156" spans="1:7">
      <c r="A156" s="3"/>
      <c r="B156" s="48" t="s">
        <v>209</v>
      </c>
      <c r="C156" s="49">
        <v>218</v>
      </c>
      <c r="D156" s="49">
        <v>0</v>
      </c>
      <c r="E156" s="49">
        <v>70</v>
      </c>
      <c r="F156" s="49">
        <v>75</v>
      </c>
      <c r="G156" s="45">
        <v>73</v>
      </c>
    </row>
    <row r="157" spans="1:7">
      <c r="A157" s="3"/>
      <c r="B157" s="48" t="s">
        <v>95</v>
      </c>
      <c r="C157" s="49">
        <v>7437</v>
      </c>
      <c r="D157" s="49">
        <v>1369.85</v>
      </c>
      <c r="E157" s="49">
        <v>3330.85</v>
      </c>
      <c r="F157" s="49">
        <v>1431.85</v>
      </c>
      <c r="G157" s="45">
        <v>1304.45</v>
      </c>
    </row>
    <row r="158" spans="1:7">
      <c r="A158" s="4">
        <v>11</v>
      </c>
      <c r="B158" s="15" t="s">
        <v>14</v>
      </c>
      <c r="C158" s="12">
        <f>C160+C159</f>
        <v>2248</v>
      </c>
      <c r="D158" s="12">
        <f>D160+D159</f>
        <v>564.04999999999995</v>
      </c>
      <c r="E158" s="12">
        <f>E160+E159</f>
        <v>755.05</v>
      </c>
      <c r="F158" s="12">
        <f>F160+F159</f>
        <v>523.95000000000005</v>
      </c>
      <c r="G158" s="12">
        <f>G160+G159</f>
        <v>404.95</v>
      </c>
    </row>
    <row r="159" spans="1:7">
      <c r="A159" s="4"/>
      <c r="B159" s="10" t="s">
        <v>32</v>
      </c>
      <c r="C159" s="26">
        <v>1041</v>
      </c>
      <c r="D159" s="26">
        <v>283.25</v>
      </c>
      <c r="E159" s="26">
        <v>294.25</v>
      </c>
      <c r="F159" s="26">
        <v>291.25</v>
      </c>
      <c r="G159" s="26">
        <v>172.25</v>
      </c>
    </row>
    <row r="160" spans="1:7">
      <c r="A160" s="3"/>
      <c r="B160" s="10" t="s">
        <v>33</v>
      </c>
      <c r="C160" s="13">
        <v>1207</v>
      </c>
      <c r="D160" s="13">
        <v>280.8</v>
      </c>
      <c r="E160" s="13">
        <v>460.8</v>
      </c>
      <c r="F160" s="13">
        <v>232.7</v>
      </c>
      <c r="G160" s="28">
        <v>232.7</v>
      </c>
    </row>
    <row r="161" spans="1:7">
      <c r="A161" s="3"/>
      <c r="B161" s="48" t="s">
        <v>96</v>
      </c>
      <c r="C161" s="49">
        <v>1747</v>
      </c>
      <c r="D161" s="49">
        <v>564.04999999999995</v>
      </c>
      <c r="E161" s="49">
        <v>588.04999999999995</v>
      </c>
      <c r="F161" s="49">
        <v>356.95</v>
      </c>
      <c r="G161" s="45">
        <v>237.95</v>
      </c>
    </row>
    <row r="162" spans="1:7">
      <c r="A162" s="3"/>
      <c r="B162" s="48" t="s">
        <v>97</v>
      </c>
      <c r="C162" s="49">
        <v>501</v>
      </c>
      <c r="D162" s="49">
        <v>0</v>
      </c>
      <c r="E162" s="49">
        <v>167</v>
      </c>
      <c r="F162" s="49">
        <v>167</v>
      </c>
      <c r="G162" s="45">
        <v>167</v>
      </c>
    </row>
    <row r="163" spans="1:7">
      <c r="A163" s="4">
        <v>12</v>
      </c>
      <c r="B163" s="15" t="s">
        <v>13</v>
      </c>
      <c r="C163" s="12">
        <f>C164</f>
        <v>4602</v>
      </c>
      <c r="D163" s="12">
        <f>D164</f>
        <v>400.5</v>
      </c>
      <c r="E163" s="12">
        <f>E164</f>
        <v>400.5</v>
      </c>
      <c r="F163" s="12">
        <f>F164</f>
        <v>400.5</v>
      </c>
      <c r="G163" s="12">
        <f>G164</f>
        <v>3400.5</v>
      </c>
    </row>
    <row r="164" spans="1:7">
      <c r="A164" s="4"/>
      <c r="B164" s="15" t="s">
        <v>62</v>
      </c>
      <c r="C164" s="39">
        <v>4602</v>
      </c>
      <c r="D164" s="39">
        <v>400.5</v>
      </c>
      <c r="E164" s="39">
        <v>400.5</v>
      </c>
      <c r="F164" s="26">
        <v>400.5</v>
      </c>
      <c r="G164" s="28">
        <v>3400.5</v>
      </c>
    </row>
    <row r="165" spans="1:7">
      <c r="A165" s="4"/>
      <c r="B165" s="47" t="s">
        <v>98</v>
      </c>
      <c r="C165" s="46">
        <v>1602</v>
      </c>
      <c r="D165" s="46">
        <v>400.5</v>
      </c>
      <c r="E165" s="46">
        <v>400.5</v>
      </c>
      <c r="F165" s="49">
        <v>400.5</v>
      </c>
      <c r="G165" s="45">
        <v>400.5</v>
      </c>
    </row>
    <row r="166" spans="1:7">
      <c r="A166" s="4"/>
      <c r="B166" s="47" t="s">
        <v>198</v>
      </c>
      <c r="C166" s="46">
        <v>3000</v>
      </c>
      <c r="D166" s="46">
        <v>0</v>
      </c>
      <c r="E166" s="46">
        <v>0</v>
      </c>
      <c r="F166" s="49">
        <v>0</v>
      </c>
      <c r="G166" s="45">
        <v>3000</v>
      </c>
    </row>
    <row r="167" spans="1:7">
      <c r="A167" s="4">
        <v>13</v>
      </c>
      <c r="B167" s="15" t="s">
        <v>12</v>
      </c>
      <c r="C167" s="12">
        <f>C168+C172+C171</f>
        <v>120290</v>
      </c>
      <c r="D167" s="12">
        <f>D168+D172+D171</f>
        <v>10032</v>
      </c>
      <c r="E167" s="12">
        <f>E168+E172+E171</f>
        <v>7000</v>
      </c>
      <c r="F167" s="12">
        <f>F168+F172+F171</f>
        <v>51629</v>
      </c>
      <c r="G167" s="12">
        <f>G168+G172+G171</f>
        <v>51629</v>
      </c>
    </row>
    <row r="168" spans="1:7">
      <c r="A168" s="3"/>
      <c r="B168" s="10" t="s">
        <v>39</v>
      </c>
      <c r="C168" s="13">
        <v>17000</v>
      </c>
      <c r="D168" s="13">
        <v>10000</v>
      </c>
      <c r="E168" s="13">
        <v>7000</v>
      </c>
      <c r="F168" s="13">
        <v>0</v>
      </c>
      <c r="G168" s="28">
        <v>0</v>
      </c>
    </row>
    <row r="169" spans="1:7">
      <c r="A169" s="3"/>
      <c r="B169" s="95" t="s">
        <v>199</v>
      </c>
      <c r="C169" s="13">
        <v>9000</v>
      </c>
      <c r="D169" s="13">
        <v>6000</v>
      </c>
      <c r="E169" s="13">
        <v>3000</v>
      </c>
      <c r="F169" s="13">
        <v>0</v>
      </c>
      <c r="G169" s="28">
        <v>0</v>
      </c>
    </row>
    <row r="170" spans="1:7">
      <c r="A170" s="3"/>
      <c r="B170" s="95" t="s">
        <v>200</v>
      </c>
      <c r="C170" s="13">
        <v>8000</v>
      </c>
      <c r="D170" s="13">
        <v>4000</v>
      </c>
      <c r="E170" s="13">
        <v>4000</v>
      </c>
      <c r="F170" s="13">
        <v>0</v>
      </c>
      <c r="G170" s="28">
        <v>0</v>
      </c>
    </row>
    <row r="171" spans="1:7">
      <c r="A171" s="3"/>
      <c r="B171" s="10" t="s">
        <v>208</v>
      </c>
      <c r="C171" s="13">
        <v>103258</v>
      </c>
      <c r="D171" s="13">
        <v>0</v>
      </c>
      <c r="E171" s="13">
        <v>0</v>
      </c>
      <c r="F171" s="13">
        <v>51629</v>
      </c>
      <c r="G171" s="28">
        <v>51629</v>
      </c>
    </row>
    <row r="172" spans="1:7">
      <c r="A172" s="3"/>
      <c r="B172" s="10" t="s">
        <v>64</v>
      </c>
      <c r="C172" s="13">
        <v>32</v>
      </c>
      <c r="D172" s="13">
        <v>32</v>
      </c>
      <c r="E172" s="13">
        <v>0</v>
      </c>
      <c r="F172" s="13">
        <v>0</v>
      </c>
      <c r="G172" s="28">
        <v>0</v>
      </c>
    </row>
    <row r="173" spans="1:7">
      <c r="A173" s="3"/>
      <c r="B173" s="48" t="s">
        <v>99</v>
      </c>
      <c r="C173" s="49">
        <v>120290</v>
      </c>
      <c r="D173" s="49">
        <v>10032</v>
      </c>
      <c r="E173" s="49">
        <v>7000</v>
      </c>
      <c r="F173" s="49">
        <v>51629</v>
      </c>
      <c r="G173" s="45">
        <v>51629</v>
      </c>
    </row>
    <row r="174" spans="1:7">
      <c r="A174" s="4">
        <v>14</v>
      </c>
      <c r="B174" s="16" t="s">
        <v>11</v>
      </c>
      <c r="C174" s="17">
        <v>30</v>
      </c>
      <c r="D174" s="17">
        <v>0</v>
      </c>
      <c r="E174" s="17">
        <v>10</v>
      </c>
      <c r="F174" s="17">
        <v>10</v>
      </c>
      <c r="G174" s="17">
        <v>10</v>
      </c>
    </row>
    <row r="175" spans="1:7">
      <c r="A175" s="4"/>
      <c r="B175" s="10" t="s">
        <v>33</v>
      </c>
      <c r="C175" s="29">
        <v>30</v>
      </c>
      <c r="D175" s="29">
        <v>0</v>
      </c>
      <c r="E175" s="29">
        <v>10</v>
      </c>
      <c r="F175" s="29">
        <v>10</v>
      </c>
      <c r="G175" s="29">
        <v>10</v>
      </c>
    </row>
    <row r="176" spans="1:7">
      <c r="A176" s="4">
        <v>15</v>
      </c>
      <c r="B176" s="16" t="s">
        <v>10</v>
      </c>
      <c r="C176" s="17">
        <f>C177+C178+C180+C179</f>
        <v>21873</v>
      </c>
      <c r="D176" s="17">
        <f>D177+D178+D180+D179</f>
        <v>370.65</v>
      </c>
      <c r="E176" s="17">
        <f>E177+E178+E180+E179</f>
        <v>338.65</v>
      </c>
      <c r="F176" s="17">
        <f>F177+F178+F180+F179</f>
        <v>10600.4</v>
      </c>
      <c r="G176" s="17">
        <f>G177+G178+G180+G179</f>
        <v>10563.3</v>
      </c>
    </row>
    <row r="177" spans="1:7">
      <c r="A177" s="3"/>
      <c r="B177" s="10" t="s">
        <v>32</v>
      </c>
      <c r="C177" s="18">
        <v>302</v>
      </c>
      <c r="D177" s="18">
        <v>76.650000000000006</v>
      </c>
      <c r="E177" s="18">
        <v>76.650000000000006</v>
      </c>
      <c r="F177" s="18">
        <v>76.400000000000006</v>
      </c>
      <c r="G177" s="28">
        <v>72.3</v>
      </c>
    </row>
    <row r="178" spans="1:7">
      <c r="A178" s="3"/>
      <c r="B178" s="10" t="s">
        <v>33</v>
      </c>
      <c r="C178" s="18">
        <v>550</v>
      </c>
      <c r="D178" s="18">
        <v>258</v>
      </c>
      <c r="E178" s="18">
        <v>262</v>
      </c>
      <c r="F178" s="18">
        <v>30</v>
      </c>
      <c r="G178" s="28">
        <v>0</v>
      </c>
    </row>
    <row r="179" spans="1:7">
      <c r="A179" s="3"/>
      <c r="B179" s="10" t="s">
        <v>208</v>
      </c>
      <c r="C179" s="18">
        <v>20985</v>
      </c>
      <c r="D179" s="18">
        <v>0</v>
      </c>
      <c r="E179" s="18">
        <v>0</v>
      </c>
      <c r="F179" s="18">
        <v>10494</v>
      </c>
      <c r="G179" s="28">
        <v>10491</v>
      </c>
    </row>
    <row r="180" spans="1:7">
      <c r="A180" s="3"/>
      <c r="B180" s="10" t="s">
        <v>64</v>
      </c>
      <c r="C180" s="18">
        <v>36</v>
      </c>
      <c r="D180" s="18">
        <v>36</v>
      </c>
      <c r="E180" s="18">
        <v>0</v>
      </c>
      <c r="F180" s="18">
        <v>0</v>
      </c>
      <c r="G180" s="28">
        <v>0</v>
      </c>
    </row>
    <row r="181" spans="1:7">
      <c r="A181" s="3"/>
      <c r="B181" s="48" t="s">
        <v>100</v>
      </c>
      <c r="C181" s="18">
        <v>21873</v>
      </c>
      <c r="D181" s="18">
        <v>370.65</v>
      </c>
      <c r="E181" s="18">
        <v>338.65</v>
      </c>
      <c r="F181" s="18">
        <v>10600.4</v>
      </c>
      <c r="G181" s="28">
        <v>10563.3</v>
      </c>
    </row>
    <row r="182" spans="1:7">
      <c r="A182" s="21" t="s">
        <v>9</v>
      </c>
      <c r="B182" s="21" t="s">
        <v>8</v>
      </c>
      <c r="C182" s="22">
        <f>C85+C89+C96+C99+C106+C117+C123+C137+C149+C158+C163+C167+C174+C176</f>
        <v>276810</v>
      </c>
      <c r="D182" s="22">
        <f>D85+D89+D96+D99+D106+D117+D123+D137+D149+D158+D163+D167+D174+D176</f>
        <v>37480</v>
      </c>
      <c r="E182" s="22">
        <f>E85+E89+E96+E99+E106+E117+E123+E137+E149+E158+E163+E167+E174+E176</f>
        <v>35730</v>
      </c>
      <c r="F182" s="22">
        <f>F85+F89+F96+F99+F106+F117+F123+F137+F149+F158+F163+F167+F174+F176</f>
        <v>103419.99999999999</v>
      </c>
      <c r="G182" s="22">
        <f>G85+G89+G96+G99+G106+G117+G123+G137+G149+G158+G163+G167+G174+G176</f>
        <v>100180</v>
      </c>
    </row>
    <row r="183" spans="1:7">
      <c r="A183" s="4" t="s">
        <v>7</v>
      </c>
      <c r="B183" s="4" t="s">
        <v>6</v>
      </c>
      <c r="C183" s="14">
        <f>C84-C182</f>
        <v>0</v>
      </c>
      <c r="D183" s="14">
        <f>D84-D182</f>
        <v>0</v>
      </c>
      <c r="E183" s="14">
        <f>E84-E182</f>
        <v>0</v>
      </c>
      <c r="F183" s="14">
        <f>F84-F182</f>
        <v>0</v>
      </c>
      <c r="G183" s="14">
        <f>G84-G182</f>
        <v>0</v>
      </c>
    </row>
    <row r="184" spans="1:7">
      <c r="A184" s="21" t="s">
        <v>56</v>
      </c>
      <c r="B184" s="21" t="s">
        <v>55</v>
      </c>
      <c r="C184" s="22">
        <f>C185+C186+C187+C188+C189+C190+C192+C193+C194+C195+C191</f>
        <v>276810</v>
      </c>
      <c r="D184" s="22">
        <f>D185+D186+D187+D188+D189+D190+D192+D193+D194+D195+D191</f>
        <v>37479.999999999993</v>
      </c>
      <c r="E184" s="22">
        <f>E185+E186+E187+E188+E189+E190+E192+E193+E194+E195+E191</f>
        <v>35730</v>
      </c>
      <c r="F184" s="22">
        <f>F185+F186+F187+F188+F189+F190+F192+F193+F194+F195+F191</f>
        <v>103420</v>
      </c>
      <c r="G184" s="22">
        <f>G185+G186+G187+G188+G189+G190+G192+G193+G194+G195+G191</f>
        <v>100180</v>
      </c>
    </row>
    <row r="185" spans="1:7">
      <c r="A185" s="3">
        <v>1</v>
      </c>
      <c r="B185" s="2" t="s">
        <v>5</v>
      </c>
      <c r="C185" s="14">
        <f>C86+C100+C107+C124+C138+C150+C177+C118+C159</f>
        <v>59512</v>
      </c>
      <c r="D185" s="14">
        <f>D86+D100+D107+D124+D138+D150+D177+D118+D159</f>
        <v>15122.09</v>
      </c>
      <c r="E185" s="14">
        <f>E86+E100+E107+E124+E138+E150+E177+E118+E159</f>
        <v>14194.98</v>
      </c>
      <c r="F185" s="14">
        <f>F86+F100+F107+F124+F138+F150+F177+F118+F159</f>
        <v>15189.57</v>
      </c>
      <c r="G185" s="14">
        <f>G86+G100+G107+G124+G138+G150+G177+G118+G159</f>
        <v>15005.36</v>
      </c>
    </row>
    <row r="186" spans="1:7">
      <c r="A186" s="3">
        <v>2</v>
      </c>
      <c r="B186" s="2" t="s">
        <v>4</v>
      </c>
      <c r="C186" s="14">
        <f>C87+C101+C108+C125+C139+C151+C160+C174+C178+C119</f>
        <v>18096</v>
      </c>
      <c r="D186" s="14">
        <f>D87+D101+D108+D125+D139+D151+D160+D174+D178+D119</f>
        <v>6821.28</v>
      </c>
      <c r="E186" s="14">
        <f>E87+E101+E108+E125+E139+E151+E160+E174+E178+E119</f>
        <v>7102.4000000000005</v>
      </c>
      <c r="F186" s="14">
        <f>F87+F101+F108+F125+F139+F151+F160+F174+F178+F119</f>
        <v>2002.68</v>
      </c>
      <c r="G186" s="14">
        <f>G87+G101+G108+G125+G139+G151+G160+G174+G178+G119</f>
        <v>2169.64</v>
      </c>
    </row>
    <row r="187" spans="1:7">
      <c r="A187" s="3">
        <v>3</v>
      </c>
      <c r="B187" s="2" t="s">
        <v>58</v>
      </c>
      <c r="C187" s="14">
        <f>C96</f>
        <v>3170</v>
      </c>
      <c r="D187" s="14">
        <f>D96</f>
        <v>778</v>
      </c>
      <c r="E187" s="14">
        <f>E96</f>
        <v>778</v>
      </c>
      <c r="F187" s="14">
        <f>F96</f>
        <v>778</v>
      </c>
      <c r="G187" s="14">
        <f>G96</f>
        <v>836</v>
      </c>
    </row>
    <row r="188" spans="1:7">
      <c r="A188" s="3">
        <v>4</v>
      </c>
      <c r="B188" s="2" t="s">
        <v>3</v>
      </c>
      <c r="C188" s="14">
        <f>C168</f>
        <v>17000</v>
      </c>
      <c r="D188" s="14">
        <f>D168</f>
        <v>10000</v>
      </c>
      <c r="E188" s="14">
        <f>E168</f>
        <v>7000</v>
      </c>
      <c r="F188" s="14">
        <f>F168</f>
        <v>0</v>
      </c>
      <c r="G188" s="14">
        <f>G168</f>
        <v>0</v>
      </c>
    </row>
    <row r="189" spans="1:7">
      <c r="A189" s="3">
        <v>5</v>
      </c>
      <c r="B189" s="2" t="s">
        <v>101</v>
      </c>
      <c r="C189" s="14">
        <f>C91</f>
        <v>10700</v>
      </c>
      <c r="D189" s="14">
        <f>D91</f>
        <v>1135</v>
      </c>
      <c r="E189" s="14">
        <f>E91</f>
        <v>3705</v>
      </c>
      <c r="F189" s="14">
        <f>F91</f>
        <v>5860</v>
      </c>
      <c r="G189" s="14">
        <f>G91</f>
        <v>0</v>
      </c>
    </row>
    <row r="190" spans="1:7">
      <c r="A190" s="3">
        <v>6</v>
      </c>
      <c r="B190" s="2" t="s">
        <v>2</v>
      </c>
      <c r="C190" s="14">
        <f>C90+C102+C126+C140</f>
        <v>5370</v>
      </c>
      <c r="D190" s="14">
        <f>D90+D102+D126+D140</f>
        <v>1436.5</v>
      </c>
      <c r="E190" s="14">
        <f>E90+E102+E126+E140</f>
        <v>1536.5</v>
      </c>
      <c r="F190" s="14">
        <f>F90+F102+F126+F140</f>
        <v>1180.5</v>
      </c>
      <c r="G190" s="14">
        <f>G90+G102+G126+G140</f>
        <v>1216.5</v>
      </c>
    </row>
    <row r="191" spans="1:7">
      <c r="A191" s="3">
        <v>7</v>
      </c>
      <c r="B191" s="2" t="s">
        <v>197</v>
      </c>
      <c r="C191" s="14">
        <f>C109+C127+C152+C179+C171</f>
        <v>153728</v>
      </c>
      <c r="D191" s="14">
        <f>D109+D127+D152+D179+D171</f>
        <v>0</v>
      </c>
      <c r="E191" s="14">
        <f>E109+E127+E152+E179+E171</f>
        <v>0</v>
      </c>
      <c r="F191" s="14">
        <f>F109+F127+F152+F179+F171</f>
        <v>76892</v>
      </c>
      <c r="G191" s="14">
        <f>G109+G127+G152+G179+G171</f>
        <v>76836</v>
      </c>
    </row>
    <row r="192" spans="1:7">
      <c r="A192" s="3">
        <v>8</v>
      </c>
      <c r="B192" s="2" t="s">
        <v>1</v>
      </c>
      <c r="C192" s="14">
        <f>C110+C120+C141</f>
        <v>2691</v>
      </c>
      <c r="D192" s="14">
        <f>D110+D120+D141</f>
        <v>1041.71</v>
      </c>
      <c r="E192" s="14">
        <f>E110+E120+E141</f>
        <v>569.02</v>
      </c>
      <c r="F192" s="14">
        <f>F110+F120+F141</f>
        <v>521.75</v>
      </c>
      <c r="G192" s="14">
        <f>G110+G120+G141</f>
        <v>558.52</v>
      </c>
    </row>
    <row r="193" spans="1:7">
      <c r="A193" s="3">
        <v>9</v>
      </c>
      <c r="B193" s="2" t="s">
        <v>0</v>
      </c>
      <c r="C193" s="14">
        <f>C111+C128</f>
        <v>160</v>
      </c>
      <c r="D193" s="14">
        <f>D111+D128</f>
        <v>53.92</v>
      </c>
      <c r="E193" s="14">
        <f>E111+E128</f>
        <v>48.6</v>
      </c>
      <c r="F193" s="14">
        <f>F111+F128</f>
        <v>5</v>
      </c>
      <c r="G193" s="14">
        <f>G111+G128</f>
        <v>52.48</v>
      </c>
    </row>
    <row r="194" spans="1:7">
      <c r="A194" s="3">
        <v>10</v>
      </c>
      <c r="B194" s="2" t="s">
        <v>37</v>
      </c>
      <c r="C194" s="14">
        <f>C164+C94</f>
        <v>4802</v>
      </c>
      <c r="D194" s="14">
        <f>D164+D94</f>
        <v>500.5</v>
      </c>
      <c r="E194" s="14">
        <f>E164+E94</f>
        <v>400.5</v>
      </c>
      <c r="F194" s="14">
        <f>F164+F94</f>
        <v>500.5</v>
      </c>
      <c r="G194" s="14">
        <f>G164+G94</f>
        <v>3400.5</v>
      </c>
    </row>
    <row r="195" spans="1:7">
      <c r="A195" s="3">
        <v>11</v>
      </c>
      <c r="B195" s="2" t="s">
        <v>35</v>
      </c>
      <c r="C195" s="14">
        <f>C112+C129+C142+C153+C180+C172+C103</f>
        <v>1581</v>
      </c>
      <c r="D195" s="14">
        <f>D112+D129+D142+D153+D180+D172+D103</f>
        <v>591</v>
      </c>
      <c r="E195" s="14">
        <f>E112+E129+E142+E153+E180+E172+E103</f>
        <v>395</v>
      </c>
      <c r="F195" s="14">
        <f>F112+F129+F142+F153+F180+F172+F103</f>
        <v>490</v>
      </c>
      <c r="G195" s="14">
        <f>G112+G129+G142+G153+G180+G172+G103</f>
        <v>105</v>
      </c>
    </row>
    <row r="197" spans="1:7">
      <c r="B197" s="20" t="s">
        <v>211</v>
      </c>
      <c r="C197" s="20"/>
      <c r="D197" s="20"/>
    </row>
    <row r="199" spans="1:7">
      <c r="A199" s="8" t="s">
        <v>31</v>
      </c>
      <c r="B199" s="35" t="s">
        <v>30</v>
      </c>
      <c r="C199" s="31" t="s">
        <v>57</v>
      </c>
      <c r="D199" s="31" t="s">
        <v>57</v>
      </c>
      <c r="E199" s="31" t="s">
        <v>57</v>
      </c>
      <c r="F199" s="31" t="s">
        <v>57</v>
      </c>
      <c r="G199" s="41" t="s">
        <v>57</v>
      </c>
    </row>
    <row r="200" spans="1:7">
      <c r="A200" s="30" t="s">
        <v>29</v>
      </c>
      <c r="B200" s="36"/>
      <c r="C200" s="32" t="s">
        <v>60</v>
      </c>
      <c r="D200" s="32" t="s">
        <v>65</v>
      </c>
      <c r="E200" s="32" t="s">
        <v>65</v>
      </c>
      <c r="F200" s="32" t="s">
        <v>65</v>
      </c>
      <c r="G200" s="42" t="s">
        <v>65</v>
      </c>
    </row>
    <row r="201" spans="1:7">
      <c r="A201" s="30"/>
      <c r="B201" s="36"/>
      <c r="C201" s="32"/>
      <c r="D201" s="32" t="s">
        <v>24</v>
      </c>
      <c r="E201" s="32" t="s">
        <v>9</v>
      </c>
      <c r="F201" s="32" t="s">
        <v>7</v>
      </c>
      <c r="G201" s="42" t="s">
        <v>56</v>
      </c>
    </row>
    <row r="202" spans="1:7">
      <c r="A202" s="38"/>
      <c r="B202" s="37"/>
      <c r="C202" s="33" t="s">
        <v>203</v>
      </c>
      <c r="D202" s="33" t="s">
        <v>203</v>
      </c>
      <c r="E202" s="33" t="s">
        <v>203</v>
      </c>
      <c r="F202" s="33" t="s">
        <v>203</v>
      </c>
      <c r="G202" s="33" t="s">
        <v>203</v>
      </c>
    </row>
    <row r="203" spans="1:7">
      <c r="A203" s="6" t="s">
        <v>28</v>
      </c>
      <c r="B203" s="6" t="s">
        <v>27</v>
      </c>
      <c r="C203" s="6">
        <v>1</v>
      </c>
      <c r="D203" s="6">
        <v>2</v>
      </c>
      <c r="E203" s="6">
        <v>3</v>
      </c>
      <c r="F203" s="27">
        <v>4</v>
      </c>
      <c r="G203" s="34" t="s">
        <v>67</v>
      </c>
    </row>
    <row r="204" spans="1:7">
      <c r="A204" s="4">
        <v>1</v>
      </c>
      <c r="B204" s="15" t="s">
        <v>102</v>
      </c>
      <c r="C204" s="12">
        <f>C205+C206+C207+C208+C209+C210</f>
        <v>1189</v>
      </c>
      <c r="D204" s="12">
        <f>D205+D206+D207+D208+D209+D210</f>
        <v>291.5</v>
      </c>
      <c r="E204" s="12">
        <f>E205+E206+E207+E208+E209+E210</f>
        <v>291.5</v>
      </c>
      <c r="F204" s="12">
        <f>F205+F206+F207+F208+F209+F210</f>
        <v>323.5</v>
      </c>
      <c r="G204" s="12">
        <f>G205+G206+G207+G208+G209+G210</f>
        <v>282.5</v>
      </c>
    </row>
    <row r="205" spans="1:7">
      <c r="A205" s="3"/>
      <c r="B205" s="9" t="s">
        <v>44</v>
      </c>
      <c r="C205" s="11">
        <v>27</v>
      </c>
      <c r="D205" s="11">
        <v>6</v>
      </c>
      <c r="E205" s="11">
        <v>6</v>
      </c>
      <c r="F205" s="11">
        <v>7</v>
      </c>
      <c r="G205" s="28">
        <v>8</v>
      </c>
    </row>
    <row r="206" spans="1:7">
      <c r="A206" s="3"/>
      <c r="B206" s="9" t="s">
        <v>45</v>
      </c>
      <c r="C206" s="11">
        <v>300</v>
      </c>
      <c r="D206" s="11">
        <v>75</v>
      </c>
      <c r="E206" s="11">
        <v>75</v>
      </c>
      <c r="F206" s="11">
        <v>75</v>
      </c>
      <c r="G206" s="28">
        <v>75</v>
      </c>
    </row>
    <row r="207" spans="1:7">
      <c r="A207" s="3"/>
      <c r="B207" s="9" t="s">
        <v>103</v>
      </c>
      <c r="C207" s="11">
        <v>315</v>
      </c>
      <c r="D207" s="11">
        <v>79</v>
      </c>
      <c r="E207" s="11">
        <v>78</v>
      </c>
      <c r="F207" s="11">
        <v>79</v>
      </c>
      <c r="G207" s="28">
        <v>79</v>
      </c>
    </row>
    <row r="208" spans="1:7">
      <c r="A208" s="3"/>
      <c r="B208" s="9" t="s">
        <v>104</v>
      </c>
      <c r="C208" s="11">
        <v>197</v>
      </c>
      <c r="D208" s="11">
        <v>52.5</v>
      </c>
      <c r="E208" s="11">
        <v>51.5</v>
      </c>
      <c r="F208" s="11">
        <v>52.5</v>
      </c>
      <c r="G208" s="28">
        <v>40.5</v>
      </c>
    </row>
    <row r="209" spans="1:7">
      <c r="A209" s="3"/>
      <c r="B209" s="9" t="s">
        <v>105</v>
      </c>
      <c r="C209" s="11">
        <v>120</v>
      </c>
      <c r="D209" s="11">
        <v>29</v>
      </c>
      <c r="E209" s="11">
        <v>31</v>
      </c>
      <c r="F209" s="11">
        <v>30</v>
      </c>
      <c r="G209" s="28">
        <v>30</v>
      </c>
    </row>
    <row r="210" spans="1:7">
      <c r="A210" s="3"/>
      <c r="B210" s="9" t="s">
        <v>106</v>
      </c>
      <c r="C210" s="11">
        <v>230</v>
      </c>
      <c r="D210" s="11">
        <v>50</v>
      </c>
      <c r="E210" s="11">
        <v>50</v>
      </c>
      <c r="F210" s="11">
        <v>80</v>
      </c>
      <c r="G210" s="28">
        <v>50</v>
      </c>
    </row>
    <row r="211" spans="1:7">
      <c r="A211" s="4">
        <v>2</v>
      </c>
      <c r="B211" s="15" t="s">
        <v>108</v>
      </c>
      <c r="C211" s="12">
        <v>5370</v>
      </c>
      <c r="D211" s="12">
        <v>1436.5</v>
      </c>
      <c r="E211" s="12">
        <v>1536.5</v>
      </c>
      <c r="F211" s="12">
        <v>1180.5</v>
      </c>
      <c r="G211" s="12">
        <v>1216.5</v>
      </c>
    </row>
    <row r="212" spans="1:7">
      <c r="A212" s="21" t="s">
        <v>24</v>
      </c>
      <c r="B212" s="21" t="s">
        <v>23</v>
      </c>
      <c r="C212" s="22">
        <f>C204+C211</f>
        <v>6559</v>
      </c>
      <c r="D212" s="22">
        <f>D204+D211</f>
        <v>1728</v>
      </c>
      <c r="E212" s="22">
        <f>E204+E211</f>
        <v>1828</v>
      </c>
      <c r="F212" s="22">
        <f>F204+F211</f>
        <v>1504</v>
      </c>
      <c r="G212" s="22">
        <f>G204+G211</f>
        <v>1499</v>
      </c>
    </row>
    <row r="213" spans="1:7">
      <c r="A213" s="4">
        <v>1</v>
      </c>
      <c r="B213" s="15" t="s">
        <v>21</v>
      </c>
      <c r="C213" s="12">
        <f>C214+C215</f>
        <v>650</v>
      </c>
      <c r="D213" s="12">
        <f>D214+D215</f>
        <v>165</v>
      </c>
      <c r="E213" s="12">
        <f>E214+E215</f>
        <v>165</v>
      </c>
      <c r="F213" s="12">
        <f>F214+F215</f>
        <v>155</v>
      </c>
      <c r="G213" s="12">
        <f>G214+G215</f>
        <v>165</v>
      </c>
    </row>
    <row r="214" spans="1:7">
      <c r="A214" s="4"/>
      <c r="B214" s="10" t="s">
        <v>32</v>
      </c>
      <c r="C214" s="40">
        <v>370</v>
      </c>
      <c r="D214" s="40">
        <v>92.5</v>
      </c>
      <c r="E214" s="40">
        <v>92.5</v>
      </c>
      <c r="F214" s="40">
        <v>91.5</v>
      </c>
      <c r="G214" s="28">
        <v>93.5</v>
      </c>
    </row>
    <row r="215" spans="1:7">
      <c r="A215" s="3"/>
      <c r="B215" s="10" t="s">
        <v>33</v>
      </c>
      <c r="C215" s="19">
        <v>280</v>
      </c>
      <c r="D215" s="19">
        <v>72.5</v>
      </c>
      <c r="E215" s="19">
        <v>72.5</v>
      </c>
      <c r="F215" s="19">
        <v>63.5</v>
      </c>
      <c r="G215" s="28">
        <v>71.5</v>
      </c>
    </row>
    <row r="216" spans="1:7">
      <c r="A216" s="3"/>
      <c r="B216" s="47" t="s">
        <v>71</v>
      </c>
      <c r="C216" s="46">
        <v>650</v>
      </c>
      <c r="D216" s="46">
        <v>165</v>
      </c>
      <c r="E216" s="46">
        <v>165</v>
      </c>
      <c r="F216" s="46">
        <v>155</v>
      </c>
      <c r="G216" s="45">
        <v>165</v>
      </c>
    </row>
    <row r="217" spans="1:7">
      <c r="A217" s="4">
        <v>2</v>
      </c>
      <c r="B217" s="15" t="s">
        <v>20</v>
      </c>
      <c r="C217" s="12">
        <f>C218+C219</f>
        <v>2360</v>
      </c>
      <c r="D217" s="12">
        <f>D218+D219</f>
        <v>610</v>
      </c>
      <c r="E217" s="12">
        <f>E218+E219</f>
        <v>720</v>
      </c>
      <c r="F217" s="12">
        <f>F218+F219</f>
        <v>542</v>
      </c>
      <c r="G217" s="12">
        <f>G218+G219</f>
        <v>488</v>
      </c>
    </row>
    <row r="218" spans="1:7">
      <c r="A218" s="3"/>
      <c r="B218" s="10" t="s">
        <v>32</v>
      </c>
      <c r="C218" s="13">
        <v>1760</v>
      </c>
      <c r="D218" s="13">
        <v>440</v>
      </c>
      <c r="E218" s="13">
        <v>440</v>
      </c>
      <c r="F218" s="13">
        <v>440</v>
      </c>
      <c r="G218" s="28">
        <v>440</v>
      </c>
    </row>
    <row r="219" spans="1:7">
      <c r="A219" s="3"/>
      <c r="B219" s="10" t="s">
        <v>33</v>
      </c>
      <c r="C219" s="13">
        <v>600</v>
      </c>
      <c r="D219" s="13">
        <v>170</v>
      </c>
      <c r="E219" s="13">
        <v>280</v>
      </c>
      <c r="F219" s="13">
        <v>102</v>
      </c>
      <c r="G219" s="28">
        <v>48</v>
      </c>
    </row>
    <row r="220" spans="1:7">
      <c r="A220" s="3"/>
      <c r="B220" s="48" t="s">
        <v>73</v>
      </c>
      <c r="C220" s="49">
        <v>2360</v>
      </c>
      <c r="D220" s="49">
        <v>610</v>
      </c>
      <c r="E220" s="49">
        <v>720</v>
      </c>
      <c r="F220" s="49">
        <v>542</v>
      </c>
      <c r="G220" s="45">
        <v>488</v>
      </c>
    </row>
    <row r="221" spans="1:7">
      <c r="A221" s="4">
        <v>3</v>
      </c>
      <c r="B221" s="15" t="s">
        <v>17</v>
      </c>
      <c r="C221" s="12">
        <f>C222+C223</f>
        <v>2727</v>
      </c>
      <c r="D221" s="12">
        <f>D222+D223</f>
        <v>736</v>
      </c>
      <c r="E221" s="12">
        <f>E222+E223</f>
        <v>726</v>
      </c>
      <c r="F221" s="12">
        <f>F222+F223</f>
        <v>626</v>
      </c>
      <c r="G221" s="12">
        <f>G222+G223</f>
        <v>639</v>
      </c>
    </row>
    <row r="222" spans="1:7">
      <c r="A222" s="3"/>
      <c r="B222" s="10" t="s">
        <v>32</v>
      </c>
      <c r="C222" s="13">
        <v>1485</v>
      </c>
      <c r="D222" s="13">
        <v>369.3</v>
      </c>
      <c r="E222" s="13">
        <v>373</v>
      </c>
      <c r="F222" s="13">
        <v>378.2</v>
      </c>
      <c r="G222" s="28">
        <v>364.5</v>
      </c>
    </row>
    <row r="223" spans="1:7">
      <c r="A223" s="3"/>
      <c r="B223" s="10" t="s">
        <v>33</v>
      </c>
      <c r="C223" s="13">
        <v>1242</v>
      </c>
      <c r="D223" s="13">
        <v>366.7</v>
      </c>
      <c r="E223" s="13">
        <v>353</v>
      </c>
      <c r="F223" s="13">
        <v>247.8</v>
      </c>
      <c r="G223" s="28">
        <v>274.5</v>
      </c>
    </row>
    <row r="224" spans="1:7">
      <c r="A224" s="3"/>
      <c r="B224" s="48" t="s">
        <v>80</v>
      </c>
      <c r="C224" s="49">
        <v>1430</v>
      </c>
      <c r="D224" s="49">
        <v>369</v>
      </c>
      <c r="E224" s="49">
        <v>365</v>
      </c>
      <c r="F224" s="49">
        <v>349</v>
      </c>
      <c r="G224" s="45">
        <v>347</v>
      </c>
    </row>
    <row r="225" spans="1:7">
      <c r="A225" s="3"/>
      <c r="B225" s="48" t="s">
        <v>81</v>
      </c>
      <c r="C225" s="49">
        <v>250</v>
      </c>
      <c r="D225" s="49">
        <v>67</v>
      </c>
      <c r="E225" s="49">
        <v>61</v>
      </c>
      <c r="F225" s="49">
        <v>60</v>
      </c>
      <c r="G225" s="45">
        <v>62</v>
      </c>
    </row>
    <row r="226" spans="1:7">
      <c r="A226" s="3"/>
      <c r="B226" s="48" t="s">
        <v>82</v>
      </c>
      <c r="C226" s="49">
        <v>1047</v>
      </c>
      <c r="D226" s="49">
        <v>300</v>
      </c>
      <c r="E226" s="49">
        <v>300</v>
      </c>
      <c r="F226" s="49">
        <v>217</v>
      </c>
      <c r="G226" s="45">
        <v>230</v>
      </c>
    </row>
    <row r="227" spans="1:7">
      <c r="A227" s="4">
        <v>4</v>
      </c>
      <c r="B227" s="15" t="s">
        <v>16</v>
      </c>
      <c r="C227" s="12">
        <f>C228+C229</f>
        <v>822</v>
      </c>
      <c r="D227" s="12">
        <f>D228+D229</f>
        <v>217</v>
      </c>
      <c r="E227" s="12">
        <f>E228+E229</f>
        <v>217</v>
      </c>
      <c r="F227" s="12">
        <f>F228+F229</f>
        <v>181</v>
      </c>
      <c r="G227" s="12">
        <f>G228+G229</f>
        <v>207</v>
      </c>
    </row>
    <row r="228" spans="1:7">
      <c r="A228" s="3"/>
      <c r="B228" s="10" t="s">
        <v>32</v>
      </c>
      <c r="C228" s="13">
        <v>222</v>
      </c>
      <c r="D228" s="13">
        <v>55.5</v>
      </c>
      <c r="E228" s="13">
        <v>55.5</v>
      </c>
      <c r="F228" s="13">
        <v>55.5</v>
      </c>
      <c r="G228" s="28">
        <v>55.5</v>
      </c>
    </row>
    <row r="229" spans="1:7">
      <c r="A229" s="3"/>
      <c r="B229" s="10" t="s">
        <v>33</v>
      </c>
      <c r="C229" s="13">
        <v>600</v>
      </c>
      <c r="D229" s="13">
        <v>161.5</v>
      </c>
      <c r="E229" s="13">
        <v>161.5</v>
      </c>
      <c r="F229" s="13">
        <v>125.5</v>
      </c>
      <c r="G229" s="28">
        <v>151.5</v>
      </c>
    </row>
    <row r="230" spans="1:7">
      <c r="A230" s="3"/>
      <c r="B230" s="48" t="s">
        <v>87</v>
      </c>
      <c r="C230" s="49">
        <v>822</v>
      </c>
      <c r="D230" s="49">
        <v>217</v>
      </c>
      <c r="E230" s="49">
        <v>217</v>
      </c>
      <c r="F230" s="49">
        <v>181</v>
      </c>
      <c r="G230" s="45">
        <v>207</v>
      </c>
    </row>
    <row r="231" spans="1:7">
      <c r="A231" s="21" t="s">
        <v>9</v>
      </c>
      <c r="B231" s="21" t="s">
        <v>8</v>
      </c>
      <c r="C231" s="22">
        <f>C213+C217+C221+C227</f>
        <v>6559</v>
      </c>
      <c r="D231" s="22">
        <f>D213+D217+D221+D227</f>
        <v>1728</v>
      </c>
      <c r="E231" s="22">
        <f>E213+E217+E221+E227</f>
        <v>1828</v>
      </c>
      <c r="F231" s="22">
        <f>F213+F217+F221+F227</f>
        <v>1504</v>
      </c>
      <c r="G231" s="22">
        <f>G213+G217+G221+G227</f>
        <v>1499</v>
      </c>
    </row>
    <row r="232" spans="1:7">
      <c r="A232" s="4" t="s">
        <v>7</v>
      </c>
      <c r="B232" s="4" t="s">
        <v>6</v>
      </c>
      <c r="C232" s="14">
        <f>C212-C231</f>
        <v>0</v>
      </c>
      <c r="D232" s="14">
        <f>D212-D231</f>
        <v>0</v>
      </c>
      <c r="E232" s="14">
        <f>E212-E231</f>
        <v>0</v>
      </c>
      <c r="F232" s="14">
        <f>F212-F231</f>
        <v>0</v>
      </c>
      <c r="G232" s="14">
        <f>G212-G231</f>
        <v>0</v>
      </c>
    </row>
    <row r="233" spans="1:7">
      <c r="A233" s="21" t="s">
        <v>56</v>
      </c>
      <c r="B233" s="21" t="s">
        <v>55</v>
      </c>
      <c r="C233" s="22">
        <f>C234+C235</f>
        <v>6559</v>
      </c>
      <c r="D233" s="22">
        <f>D234+D235</f>
        <v>1728</v>
      </c>
      <c r="E233" s="22">
        <f>E234+E235</f>
        <v>1828</v>
      </c>
      <c r="F233" s="22">
        <f>F234+F235</f>
        <v>1504</v>
      </c>
      <c r="G233" s="22">
        <f>G234+G235</f>
        <v>1499</v>
      </c>
    </row>
    <row r="234" spans="1:7">
      <c r="A234" s="3">
        <v>1</v>
      </c>
      <c r="B234" s="2" t="s">
        <v>5</v>
      </c>
      <c r="C234" s="14">
        <f>C218+C222+C228+C214</f>
        <v>3837</v>
      </c>
      <c r="D234" s="14">
        <f>D218+D222+D228+D214</f>
        <v>957.3</v>
      </c>
      <c r="E234" s="14">
        <f>E218+E222+E228+E214</f>
        <v>961</v>
      </c>
      <c r="F234" s="14">
        <f>F218+F222+F228+F214</f>
        <v>965.2</v>
      </c>
      <c r="G234" s="14">
        <f>G218+G222+G228+G214</f>
        <v>953.5</v>
      </c>
    </row>
    <row r="235" spans="1:7">
      <c r="A235" s="3">
        <v>2</v>
      </c>
      <c r="B235" s="2" t="s">
        <v>4</v>
      </c>
      <c r="C235" s="14">
        <f>C215+C219+C223+C229</f>
        <v>2722</v>
      </c>
      <c r="D235" s="14">
        <f>D215+D219+D223+D229</f>
        <v>770.7</v>
      </c>
      <c r="E235" s="14">
        <f>E215+E219+E223+E229</f>
        <v>867</v>
      </c>
      <c r="F235" s="14">
        <f>F215+F219+F223+F229</f>
        <v>538.79999999999995</v>
      </c>
      <c r="G235" s="14">
        <f>G215+G219+G223+G229</f>
        <v>545.5</v>
      </c>
    </row>
    <row r="237" spans="1:7">
      <c r="B237" s="20" t="s">
        <v>212</v>
      </c>
      <c r="C237" s="20"/>
      <c r="D237" s="20"/>
    </row>
    <row r="239" spans="1:7">
      <c r="A239" s="8" t="s">
        <v>31</v>
      </c>
      <c r="B239" s="35" t="s">
        <v>30</v>
      </c>
      <c r="C239" s="31" t="s">
        <v>57</v>
      </c>
      <c r="D239" s="31" t="s">
        <v>57</v>
      </c>
      <c r="E239" s="31" t="s">
        <v>57</v>
      </c>
      <c r="F239" s="31" t="s">
        <v>57</v>
      </c>
      <c r="G239" s="41" t="s">
        <v>57</v>
      </c>
    </row>
    <row r="240" spans="1:7">
      <c r="A240" s="30" t="s">
        <v>29</v>
      </c>
      <c r="B240" s="36"/>
      <c r="C240" s="32" t="s">
        <v>60</v>
      </c>
      <c r="D240" s="32" t="s">
        <v>65</v>
      </c>
      <c r="E240" s="32" t="s">
        <v>65</v>
      </c>
      <c r="F240" s="32" t="s">
        <v>65</v>
      </c>
      <c r="G240" s="42" t="s">
        <v>65</v>
      </c>
    </row>
    <row r="241" spans="1:7">
      <c r="A241" s="30"/>
      <c r="B241" s="36"/>
      <c r="C241" s="32"/>
      <c r="D241" s="32" t="s">
        <v>24</v>
      </c>
      <c r="E241" s="32" t="s">
        <v>9</v>
      </c>
      <c r="F241" s="32" t="s">
        <v>7</v>
      </c>
      <c r="G241" s="42" t="s">
        <v>56</v>
      </c>
    </row>
    <row r="242" spans="1:7">
      <c r="A242" s="38"/>
      <c r="B242" s="37"/>
      <c r="C242" s="33" t="s">
        <v>203</v>
      </c>
      <c r="D242" s="33" t="s">
        <v>203</v>
      </c>
      <c r="E242" s="33" t="s">
        <v>203</v>
      </c>
      <c r="F242" s="33" t="s">
        <v>203</v>
      </c>
      <c r="G242" s="33" t="s">
        <v>203</v>
      </c>
    </row>
    <row r="243" spans="1:7">
      <c r="A243" s="6" t="s">
        <v>28</v>
      </c>
      <c r="B243" s="6" t="s">
        <v>27</v>
      </c>
      <c r="C243" s="6">
        <v>1</v>
      </c>
      <c r="D243" s="6">
        <v>2</v>
      </c>
      <c r="E243" s="6">
        <v>3</v>
      </c>
      <c r="F243" s="27">
        <v>4</v>
      </c>
      <c r="G243" s="34" t="s">
        <v>67</v>
      </c>
    </row>
    <row r="244" spans="1:7">
      <c r="A244" s="4">
        <v>1</v>
      </c>
      <c r="B244" s="15" t="s">
        <v>102</v>
      </c>
      <c r="C244" s="12">
        <f>C245+C247+C248+C249+C250+C251+C253+C246+C252</f>
        <v>3794.8</v>
      </c>
      <c r="D244" s="12">
        <f>D245+D247+D248+D249+D250+D251+D253+D246+D252</f>
        <v>1264.8</v>
      </c>
      <c r="E244" s="12">
        <f>E245+E247+E248+E249+E250+E251+E253+E246+E252</f>
        <v>1068</v>
      </c>
      <c r="F244" s="12">
        <f>F245+F247+F248+F249+F250+F251+F253+F246+F252</f>
        <v>518</v>
      </c>
      <c r="G244" s="12">
        <f>G245+G247+G248+G249+G250+G251+G253+G246+G252</f>
        <v>944</v>
      </c>
    </row>
    <row r="245" spans="1:7">
      <c r="A245" s="3"/>
      <c r="B245" s="9" t="s">
        <v>44</v>
      </c>
      <c r="C245" s="11">
        <v>770.2</v>
      </c>
      <c r="D245" s="11">
        <v>227.5</v>
      </c>
      <c r="E245" s="11">
        <v>187.2</v>
      </c>
      <c r="F245" s="11">
        <v>175.2</v>
      </c>
      <c r="G245" s="28">
        <v>180.3</v>
      </c>
    </row>
    <row r="246" spans="1:7">
      <c r="A246" s="3"/>
      <c r="B246" s="9" t="s">
        <v>110</v>
      </c>
      <c r="C246" s="11">
        <v>339</v>
      </c>
      <c r="D246" s="11">
        <v>156</v>
      </c>
      <c r="E246" s="11">
        <v>63</v>
      </c>
      <c r="F246" s="11">
        <v>62</v>
      </c>
      <c r="G246" s="28">
        <v>58</v>
      </c>
    </row>
    <row r="247" spans="1:7">
      <c r="A247" s="3"/>
      <c r="B247" s="9" t="s">
        <v>111</v>
      </c>
      <c r="C247" s="11">
        <v>94</v>
      </c>
      <c r="D247" s="11">
        <v>24</v>
      </c>
      <c r="E247" s="11">
        <v>21</v>
      </c>
      <c r="F247" s="11">
        <v>32</v>
      </c>
      <c r="G247" s="28">
        <v>17</v>
      </c>
    </row>
    <row r="248" spans="1:7">
      <c r="A248" s="3"/>
      <c r="B248" s="9" t="s">
        <v>112</v>
      </c>
      <c r="C248" s="11">
        <v>2307.8000000000002</v>
      </c>
      <c r="D248" s="11">
        <v>756.5</v>
      </c>
      <c r="E248" s="11">
        <v>729.8</v>
      </c>
      <c r="F248" s="11">
        <v>187.8</v>
      </c>
      <c r="G248" s="28">
        <v>633.70000000000005</v>
      </c>
    </row>
    <row r="249" spans="1:7">
      <c r="A249" s="3"/>
      <c r="B249" s="9" t="s">
        <v>113</v>
      </c>
      <c r="C249" s="11">
        <v>21</v>
      </c>
      <c r="D249" s="11">
        <v>6</v>
      </c>
      <c r="E249" s="11">
        <v>4</v>
      </c>
      <c r="F249" s="11">
        <v>7</v>
      </c>
      <c r="G249" s="28">
        <v>4</v>
      </c>
    </row>
    <row r="250" spans="1:7">
      <c r="A250" s="3"/>
      <c r="B250" s="9" t="s">
        <v>114</v>
      </c>
      <c r="C250" s="11">
        <v>2</v>
      </c>
      <c r="D250" s="11">
        <v>1</v>
      </c>
      <c r="E250" s="11">
        <v>0</v>
      </c>
      <c r="F250" s="11">
        <v>1</v>
      </c>
      <c r="G250" s="28">
        <v>0</v>
      </c>
    </row>
    <row r="251" spans="1:7">
      <c r="A251" s="3"/>
      <c r="B251" s="9" t="s">
        <v>115</v>
      </c>
      <c r="C251" s="11">
        <v>8</v>
      </c>
      <c r="D251" s="11">
        <v>3</v>
      </c>
      <c r="E251" s="11">
        <v>1</v>
      </c>
      <c r="F251" s="11">
        <v>1</v>
      </c>
      <c r="G251" s="28">
        <v>3</v>
      </c>
    </row>
    <row r="252" spans="1:7">
      <c r="A252" s="3"/>
      <c r="B252" s="9" t="s">
        <v>105</v>
      </c>
      <c r="C252" s="11">
        <v>248</v>
      </c>
      <c r="D252" s="11">
        <v>86</v>
      </c>
      <c r="E252" s="11">
        <v>62</v>
      </c>
      <c r="F252" s="11">
        <v>52</v>
      </c>
      <c r="G252" s="28">
        <v>48</v>
      </c>
    </row>
    <row r="253" spans="1:7">
      <c r="A253" s="3"/>
      <c r="B253" s="9" t="s">
        <v>107</v>
      </c>
      <c r="C253" s="11">
        <v>4.8</v>
      </c>
      <c r="D253" s="11">
        <v>4.8</v>
      </c>
      <c r="E253" s="11">
        <v>0</v>
      </c>
      <c r="F253" s="11">
        <v>0</v>
      </c>
      <c r="G253" s="28">
        <v>0</v>
      </c>
    </row>
    <row r="254" spans="1:7">
      <c r="A254" s="21" t="s">
        <v>24</v>
      </c>
      <c r="B254" s="21" t="s">
        <v>23</v>
      </c>
      <c r="C254" s="22">
        <f>C244</f>
        <v>3794.8</v>
      </c>
      <c r="D254" s="22">
        <f>D244</f>
        <v>1264.8</v>
      </c>
      <c r="E254" s="22">
        <f>E244</f>
        <v>1068</v>
      </c>
      <c r="F254" s="22">
        <f>F244</f>
        <v>518</v>
      </c>
      <c r="G254" s="22">
        <f>G244</f>
        <v>944</v>
      </c>
    </row>
    <row r="255" spans="1:7">
      <c r="A255" s="4">
        <v>1</v>
      </c>
      <c r="B255" s="15" t="s">
        <v>19</v>
      </c>
      <c r="C255" s="12">
        <f>C256+C257+C258+C259</f>
        <v>3794.8</v>
      </c>
      <c r="D255" s="12">
        <f>D256+D257+D258+D259</f>
        <v>1264.8</v>
      </c>
      <c r="E255" s="12">
        <f>E256+E257+E258+E259</f>
        <v>1068</v>
      </c>
      <c r="F255" s="12">
        <f>F256+F257+F258+F259</f>
        <v>518</v>
      </c>
      <c r="G255" s="12">
        <f>G256+G257+G258+G259</f>
        <v>944</v>
      </c>
    </row>
    <row r="256" spans="1:7">
      <c r="A256" s="3"/>
      <c r="B256" s="10" t="s">
        <v>32</v>
      </c>
      <c r="C256" s="13">
        <v>160</v>
      </c>
      <c r="D256" s="13">
        <v>51</v>
      </c>
      <c r="E256" s="13">
        <v>42</v>
      </c>
      <c r="F256" s="13">
        <v>27</v>
      </c>
      <c r="G256" s="28">
        <v>40</v>
      </c>
    </row>
    <row r="257" spans="1:7">
      <c r="A257" s="3"/>
      <c r="B257" s="10" t="s">
        <v>33</v>
      </c>
      <c r="C257" s="13">
        <v>3501.8</v>
      </c>
      <c r="D257" s="13">
        <v>1132.8</v>
      </c>
      <c r="E257" s="13">
        <v>1007</v>
      </c>
      <c r="F257" s="13">
        <v>481</v>
      </c>
      <c r="G257" s="28">
        <v>881</v>
      </c>
    </row>
    <row r="258" spans="1:7">
      <c r="A258" s="3"/>
      <c r="B258" s="10" t="s">
        <v>34</v>
      </c>
      <c r="C258" s="13">
        <v>58</v>
      </c>
      <c r="D258" s="13">
        <v>18</v>
      </c>
      <c r="E258" s="13">
        <v>18</v>
      </c>
      <c r="F258" s="13">
        <v>4</v>
      </c>
      <c r="G258" s="28">
        <v>18</v>
      </c>
    </row>
    <row r="259" spans="1:7">
      <c r="A259" s="3"/>
      <c r="B259" s="10" t="s">
        <v>109</v>
      </c>
      <c r="C259" s="13">
        <v>75</v>
      </c>
      <c r="D259" s="13">
        <v>63</v>
      </c>
      <c r="E259" s="13">
        <v>1</v>
      </c>
      <c r="F259" s="13">
        <v>6</v>
      </c>
      <c r="G259" s="28">
        <v>5</v>
      </c>
    </row>
    <row r="260" spans="1:7">
      <c r="A260" s="3"/>
      <c r="B260" s="48" t="s">
        <v>75</v>
      </c>
      <c r="C260" s="49">
        <v>1640</v>
      </c>
      <c r="D260" s="49">
        <v>545</v>
      </c>
      <c r="E260" s="49">
        <v>530</v>
      </c>
      <c r="F260" s="49">
        <v>121</v>
      </c>
      <c r="G260" s="45">
        <v>444</v>
      </c>
    </row>
    <row r="261" spans="1:7">
      <c r="A261" s="3"/>
      <c r="B261" s="48" t="s">
        <v>116</v>
      </c>
      <c r="C261" s="49">
        <v>202</v>
      </c>
      <c r="D261" s="49">
        <v>67</v>
      </c>
      <c r="E261" s="49">
        <v>52</v>
      </c>
      <c r="F261" s="49">
        <v>44</v>
      </c>
      <c r="G261" s="45">
        <v>39</v>
      </c>
    </row>
    <row r="262" spans="1:7">
      <c r="A262" s="3"/>
      <c r="B262" s="48" t="s">
        <v>77</v>
      </c>
      <c r="C262" s="49">
        <v>1832.8</v>
      </c>
      <c r="D262" s="49">
        <v>604.79999999999995</v>
      </c>
      <c r="E262" s="49">
        <v>456</v>
      </c>
      <c r="F262" s="49">
        <v>336</v>
      </c>
      <c r="G262" s="45">
        <v>436</v>
      </c>
    </row>
    <row r="263" spans="1:7">
      <c r="A263" s="3"/>
      <c r="B263" s="48" t="s">
        <v>78</v>
      </c>
      <c r="C263" s="49">
        <v>120</v>
      </c>
      <c r="D263" s="49">
        <v>48</v>
      </c>
      <c r="E263" s="49">
        <v>30</v>
      </c>
      <c r="F263" s="49">
        <v>17</v>
      </c>
      <c r="G263" s="45">
        <v>25</v>
      </c>
    </row>
    <row r="264" spans="1:7">
      <c r="A264" s="21" t="s">
        <v>9</v>
      </c>
      <c r="B264" s="21" t="s">
        <v>8</v>
      </c>
      <c r="C264" s="22">
        <f>C255</f>
        <v>3794.8</v>
      </c>
      <c r="D264" s="22">
        <f>D255</f>
        <v>1264.8</v>
      </c>
      <c r="E264" s="22">
        <f>E255</f>
        <v>1068</v>
      </c>
      <c r="F264" s="22">
        <f>F255</f>
        <v>518</v>
      </c>
      <c r="G264" s="22">
        <f>G255</f>
        <v>944</v>
      </c>
    </row>
    <row r="265" spans="1:7">
      <c r="A265" s="4" t="s">
        <v>7</v>
      </c>
      <c r="B265" s="4" t="s">
        <v>6</v>
      </c>
      <c r="C265" s="14">
        <f>C254-C264</f>
        <v>0</v>
      </c>
      <c r="D265" s="14">
        <f>D254-D264</f>
        <v>0</v>
      </c>
      <c r="E265" s="14">
        <f>E254-E264</f>
        <v>0</v>
      </c>
      <c r="F265" s="14">
        <f>F254-F264</f>
        <v>0</v>
      </c>
      <c r="G265" s="14">
        <f>G254-G264</f>
        <v>0</v>
      </c>
    </row>
    <row r="266" spans="1:7">
      <c r="A266" s="21" t="s">
        <v>56</v>
      </c>
      <c r="B266" s="21" t="s">
        <v>55</v>
      </c>
      <c r="C266" s="22">
        <f>C267+C268+C269+C270</f>
        <v>3794.8</v>
      </c>
      <c r="D266" s="22">
        <f>D267+D268+D269+D270</f>
        <v>1264.8</v>
      </c>
      <c r="E266" s="22">
        <f>E267+E268+E269+E270</f>
        <v>1068</v>
      </c>
      <c r="F266" s="22">
        <f>F267+F268+F269+F270</f>
        <v>518</v>
      </c>
      <c r="G266" s="22">
        <f>G267+G268+G269+G270</f>
        <v>944</v>
      </c>
    </row>
    <row r="267" spans="1:7">
      <c r="A267" s="3">
        <v>1</v>
      </c>
      <c r="B267" s="2" t="s">
        <v>5</v>
      </c>
      <c r="C267" s="14">
        <f t="shared" ref="C267:G269" si="3">C256</f>
        <v>160</v>
      </c>
      <c r="D267" s="14">
        <f t="shared" si="3"/>
        <v>51</v>
      </c>
      <c r="E267" s="14">
        <f t="shared" si="3"/>
        <v>42</v>
      </c>
      <c r="F267" s="14">
        <f t="shared" si="3"/>
        <v>27</v>
      </c>
      <c r="G267" s="14">
        <f t="shared" si="3"/>
        <v>40</v>
      </c>
    </row>
    <row r="268" spans="1:7">
      <c r="A268" s="3">
        <v>2</v>
      </c>
      <c r="B268" s="2" t="s">
        <v>4</v>
      </c>
      <c r="C268" s="14">
        <f t="shared" si="3"/>
        <v>3501.8</v>
      </c>
      <c r="D268" s="14">
        <f t="shared" si="3"/>
        <v>1132.8</v>
      </c>
      <c r="E268" s="14">
        <f t="shared" si="3"/>
        <v>1007</v>
      </c>
      <c r="F268" s="14">
        <f t="shared" si="3"/>
        <v>481</v>
      </c>
      <c r="G268" s="14">
        <f t="shared" si="3"/>
        <v>881</v>
      </c>
    </row>
    <row r="269" spans="1:7">
      <c r="A269" s="3">
        <v>3</v>
      </c>
      <c r="B269" s="1" t="s">
        <v>1</v>
      </c>
      <c r="C269" s="14">
        <f t="shared" si="3"/>
        <v>58</v>
      </c>
      <c r="D269" s="14">
        <f t="shared" si="3"/>
        <v>18</v>
      </c>
      <c r="E269" s="14">
        <f t="shared" si="3"/>
        <v>18</v>
      </c>
      <c r="F269" s="14">
        <f t="shared" si="3"/>
        <v>4</v>
      </c>
      <c r="G269" s="14">
        <f t="shared" si="3"/>
        <v>18</v>
      </c>
    </row>
    <row r="270" spans="1:7">
      <c r="A270" s="1">
        <v>4</v>
      </c>
      <c r="B270" s="92" t="s">
        <v>109</v>
      </c>
      <c r="C270" s="14">
        <f>C259</f>
        <v>75</v>
      </c>
      <c r="D270" s="14">
        <f>D259</f>
        <v>63</v>
      </c>
      <c r="E270" s="14">
        <f>E259</f>
        <v>1</v>
      </c>
      <c r="F270" s="14">
        <f>F259</f>
        <v>6</v>
      </c>
      <c r="G270" s="14">
        <f>G259</f>
        <v>5</v>
      </c>
    </row>
    <row r="273" spans="1:7">
      <c r="B273" s="20" t="s">
        <v>213</v>
      </c>
    </row>
    <row r="275" spans="1:7">
      <c r="A275" s="8" t="s">
        <v>31</v>
      </c>
      <c r="B275" s="35" t="s">
        <v>30</v>
      </c>
      <c r="C275" s="31" t="s">
        <v>57</v>
      </c>
      <c r="D275" s="31" t="s">
        <v>57</v>
      </c>
      <c r="E275" s="31" t="s">
        <v>57</v>
      </c>
      <c r="F275" s="31" t="s">
        <v>57</v>
      </c>
      <c r="G275" s="41" t="s">
        <v>57</v>
      </c>
    </row>
    <row r="276" spans="1:7">
      <c r="A276" s="30" t="s">
        <v>29</v>
      </c>
      <c r="B276" s="36"/>
      <c r="C276" s="32" t="s">
        <v>60</v>
      </c>
      <c r="D276" s="32" t="s">
        <v>65</v>
      </c>
      <c r="E276" s="32" t="s">
        <v>65</v>
      </c>
      <c r="F276" s="32" t="s">
        <v>65</v>
      </c>
      <c r="G276" s="42" t="s">
        <v>65</v>
      </c>
    </row>
    <row r="277" spans="1:7">
      <c r="A277" s="30"/>
      <c r="B277" s="36"/>
      <c r="C277" s="32"/>
      <c r="D277" s="32" t="s">
        <v>24</v>
      </c>
      <c r="E277" s="32" t="s">
        <v>9</v>
      </c>
      <c r="F277" s="32" t="s">
        <v>7</v>
      </c>
      <c r="G277" s="42" t="s">
        <v>56</v>
      </c>
    </row>
    <row r="278" spans="1:7">
      <c r="A278" s="38"/>
      <c r="B278" s="37"/>
      <c r="C278" s="33" t="s">
        <v>203</v>
      </c>
      <c r="D278" s="33" t="s">
        <v>203</v>
      </c>
      <c r="E278" s="33" t="s">
        <v>203</v>
      </c>
      <c r="F278" s="33" t="s">
        <v>203</v>
      </c>
      <c r="G278" s="33" t="s">
        <v>203</v>
      </c>
    </row>
    <row r="279" spans="1:7">
      <c r="A279" s="6" t="s">
        <v>28</v>
      </c>
      <c r="B279" s="6" t="s">
        <v>27</v>
      </c>
      <c r="C279" s="6">
        <v>1</v>
      </c>
      <c r="D279" s="6">
        <v>2</v>
      </c>
      <c r="E279" s="6">
        <v>3</v>
      </c>
      <c r="F279" s="27">
        <v>4</v>
      </c>
      <c r="G279" s="34" t="s">
        <v>67</v>
      </c>
    </row>
    <row r="280" spans="1:7">
      <c r="A280" s="4">
        <v>1</v>
      </c>
      <c r="B280" s="15" t="s">
        <v>117</v>
      </c>
      <c r="C280" s="12">
        <v>18000</v>
      </c>
      <c r="D280" s="12">
        <v>18000</v>
      </c>
      <c r="E280" s="12">
        <v>0</v>
      </c>
      <c r="F280" s="12">
        <v>0</v>
      </c>
      <c r="G280" s="12">
        <v>0</v>
      </c>
    </row>
    <row r="281" spans="1:7">
      <c r="A281" s="21" t="s">
        <v>24</v>
      </c>
      <c r="B281" s="21" t="s">
        <v>23</v>
      </c>
      <c r="C281" s="22">
        <f>C280</f>
        <v>18000</v>
      </c>
      <c r="D281" s="22">
        <f>D280</f>
        <v>18000</v>
      </c>
      <c r="E281" s="22">
        <f>E280</f>
        <v>0</v>
      </c>
      <c r="F281" s="22">
        <f>F280</f>
        <v>0</v>
      </c>
      <c r="G281" s="22">
        <f>G280</f>
        <v>0</v>
      </c>
    </row>
    <row r="282" spans="1:7">
      <c r="A282" s="4">
        <v>1</v>
      </c>
      <c r="B282" s="15" t="s">
        <v>214</v>
      </c>
      <c r="C282" s="12">
        <f>C283</f>
        <v>2000</v>
      </c>
      <c r="D282" s="12">
        <f>D283</f>
        <v>2000</v>
      </c>
      <c r="E282" s="12">
        <f>E283</f>
        <v>0</v>
      </c>
      <c r="F282" s="12">
        <f>F283</f>
        <v>0</v>
      </c>
      <c r="G282" s="12">
        <f>G283</f>
        <v>0</v>
      </c>
    </row>
    <row r="283" spans="1:7">
      <c r="A283" s="3"/>
      <c r="B283" s="10" t="s">
        <v>64</v>
      </c>
      <c r="C283" s="13">
        <v>2000</v>
      </c>
      <c r="D283" s="13">
        <v>2000</v>
      </c>
      <c r="E283" s="13">
        <v>0</v>
      </c>
      <c r="F283" s="13">
        <v>0</v>
      </c>
      <c r="G283" s="28">
        <v>0</v>
      </c>
    </row>
    <row r="284" spans="1:7">
      <c r="A284" s="3"/>
      <c r="B284" s="48" t="s">
        <v>99</v>
      </c>
      <c r="C284" s="49">
        <v>2000</v>
      </c>
      <c r="D284" s="49">
        <v>2000</v>
      </c>
      <c r="E284" s="49">
        <v>0</v>
      </c>
      <c r="F284" s="49">
        <v>0</v>
      </c>
      <c r="G284" s="45">
        <v>0</v>
      </c>
    </row>
    <row r="285" spans="1:7">
      <c r="A285" s="4">
        <v>2</v>
      </c>
      <c r="B285" s="15" t="s">
        <v>10</v>
      </c>
      <c r="C285" s="12">
        <f>C286</f>
        <v>16000</v>
      </c>
      <c r="D285" s="12">
        <f>D286</f>
        <v>16000</v>
      </c>
      <c r="E285" s="12">
        <f>E286</f>
        <v>0</v>
      </c>
      <c r="F285" s="12">
        <f>F286</f>
        <v>0</v>
      </c>
      <c r="G285" s="12">
        <f>G286</f>
        <v>0</v>
      </c>
    </row>
    <row r="286" spans="1:7">
      <c r="A286" s="3"/>
      <c r="B286" s="10" t="s">
        <v>64</v>
      </c>
      <c r="C286" s="26">
        <v>16000</v>
      </c>
      <c r="D286" s="26">
        <v>16000</v>
      </c>
      <c r="E286" s="26">
        <v>0</v>
      </c>
      <c r="F286" s="26">
        <v>0</v>
      </c>
      <c r="G286" s="28">
        <v>0</v>
      </c>
    </row>
    <row r="287" spans="1:7">
      <c r="A287" s="3"/>
      <c r="B287" s="48" t="s">
        <v>100</v>
      </c>
      <c r="C287" s="49">
        <v>16000</v>
      </c>
      <c r="D287" s="49">
        <v>16000</v>
      </c>
      <c r="E287" s="49">
        <v>0</v>
      </c>
      <c r="F287" s="49">
        <v>0</v>
      </c>
      <c r="G287" s="45">
        <v>0</v>
      </c>
    </row>
    <row r="288" spans="1:7">
      <c r="A288" s="21" t="s">
        <v>9</v>
      </c>
      <c r="B288" s="21" t="s">
        <v>8</v>
      </c>
      <c r="C288" s="22">
        <f>C282+C285</f>
        <v>18000</v>
      </c>
      <c r="D288" s="22">
        <f>D282+D285</f>
        <v>18000</v>
      </c>
      <c r="E288" s="22">
        <f>E282+E285</f>
        <v>0</v>
      </c>
      <c r="F288" s="22">
        <f>F282+F285</f>
        <v>0</v>
      </c>
      <c r="G288" s="22">
        <f>G282+G285</f>
        <v>0</v>
      </c>
    </row>
    <row r="289" spans="1:7">
      <c r="A289" s="4" t="s">
        <v>7</v>
      </c>
      <c r="B289" s="4" t="s">
        <v>6</v>
      </c>
      <c r="C289" s="14">
        <f>C281-C288</f>
        <v>0</v>
      </c>
      <c r="D289" s="14">
        <f>D281-D288</f>
        <v>0</v>
      </c>
      <c r="E289" s="14">
        <f>E281-E288</f>
        <v>0</v>
      </c>
      <c r="F289" s="14">
        <f>F281-F288</f>
        <v>0</v>
      </c>
      <c r="G289" s="14">
        <f>G281-G288</f>
        <v>0</v>
      </c>
    </row>
    <row r="290" spans="1:7">
      <c r="A290" s="21" t="s">
        <v>56</v>
      </c>
      <c r="B290" s="21" t="s">
        <v>55</v>
      </c>
      <c r="C290" s="22">
        <f>C291</f>
        <v>18000</v>
      </c>
      <c r="D290" s="22">
        <f>D291</f>
        <v>18000</v>
      </c>
      <c r="E290" s="22">
        <f>E291</f>
        <v>0</v>
      </c>
      <c r="F290" s="22">
        <f>F291</f>
        <v>0</v>
      </c>
      <c r="G290" s="22">
        <f>G291</f>
        <v>0</v>
      </c>
    </row>
    <row r="291" spans="1:7">
      <c r="A291" s="3">
        <v>1</v>
      </c>
      <c r="B291" s="2" t="s">
        <v>109</v>
      </c>
      <c r="C291" s="14">
        <f>C283+C286</f>
        <v>18000</v>
      </c>
      <c r="D291" s="14">
        <f>D283+D286</f>
        <v>18000</v>
      </c>
      <c r="E291" s="14">
        <f>E283+E286</f>
        <v>0</v>
      </c>
      <c r="F291" s="14">
        <f>F283+F286</f>
        <v>0</v>
      </c>
      <c r="G291" s="14">
        <f>G283+G286</f>
        <v>0</v>
      </c>
    </row>
    <row r="295" spans="1:7">
      <c r="C295" s="87"/>
    </row>
    <row r="296" spans="1:7">
      <c r="C296" s="87"/>
    </row>
    <row r="297" spans="1:7">
      <c r="C297" s="87"/>
    </row>
    <row r="298" spans="1:7">
      <c r="C298" s="87"/>
    </row>
    <row r="299" spans="1:7">
      <c r="C299" s="87"/>
    </row>
    <row r="300" spans="1:7">
      <c r="C300" s="87"/>
    </row>
    <row r="301" spans="1:7">
      <c r="C301" s="87"/>
    </row>
    <row r="302" spans="1:7">
      <c r="C302" s="87"/>
    </row>
    <row r="303" spans="1:7">
      <c r="C303" s="87"/>
    </row>
    <row r="304" spans="1:7">
      <c r="C304" s="87"/>
    </row>
    <row r="305" spans="3:3">
      <c r="C305" s="88"/>
    </row>
  </sheetData>
  <phoneticPr fontId="6" type="noConversion"/>
  <pageMargins left="1.1417322834645669" right="0.15748031496062992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J291"/>
  <sheetViews>
    <sheetView workbookViewId="0">
      <selection sqref="A1:IV65536"/>
    </sheetView>
  </sheetViews>
  <sheetFormatPr defaultRowHeight="12.75"/>
  <cols>
    <col min="1" max="1" width="3.85546875" customWidth="1"/>
    <col min="2" max="2" width="54.28515625" customWidth="1"/>
    <col min="3" max="3" width="11.42578125" customWidth="1"/>
    <col min="4" max="4" width="11.5703125" customWidth="1"/>
    <col min="5" max="6" width="10.42578125" bestFit="1" customWidth="1"/>
    <col min="7" max="7" width="10" customWidth="1"/>
    <col min="8" max="9" width="9.85546875" customWidth="1"/>
  </cols>
  <sheetData>
    <row r="2" spans="2:9">
      <c r="B2" s="20" t="s">
        <v>216</v>
      </c>
      <c r="C2" s="20"/>
      <c r="D2" s="20"/>
      <c r="E2" s="20"/>
      <c r="F2" s="20"/>
      <c r="G2" s="20"/>
    </row>
    <row r="3" spans="2:9">
      <c r="B3" s="20" t="s">
        <v>217</v>
      </c>
      <c r="C3" s="20"/>
      <c r="D3" s="20"/>
      <c r="E3" s="20"/>
      <c r="F3" s="20"/>
      <c r="G3" s="20"/>
    </row>
    <row r="4" spans="2:9">
      <c r="B4" s="96" t="s">
        <v>218</v>
      </c>
    </row>
    <row r="5" spans="2:9">
      <c r="B5" s="96" t="s">
        <v>219</v>
      </c>
      <c r="C5" s="97"/>
      <c r="D5" s="97"/>
    </row>
    <row r="6" spans="2:9">
      <c r="B6" s="96" t="s">
        <v>220</v>
      </c>
      <c r="C6" s="97"/>
      <c r="D6" s="97"/>
    </row>
    <row r="7" spans="2:9">
      <c r="H7" s="98" t="s">
        <v>59</v>
      </c>
    </row>
    <row r="8" spans="2:9">
      <c r="B8" s="7" t="s">
        <v>30</v>
      </c>
      <c r="C8" s="66"/>
      <c r="D8" s="31" t="s">
        <v>57</v>
      </c>
      <c r="E8" s="31" t="s">
        <v>57</v>
      </c>
      <c r="F8" s="31" t="s">
        <v>57</v>
      </c>
      <c r="G8" s="31" t="s">
        <v>57</v>
      </c>
      <c r="H8" s="31" t="s">
        <v>57</v>
      </c>
      <c r="I8" s="41" t="s">
        <v>57</v>
      </c>
    </row>
    <row r="9" spans="2:9">
      <c r="B9" s="69"/>
      <c r="C9" s="67" t="s">
        <v>183</v>
      </c>
      <c r="D9" s="32" t="s">
        <v>60</v>
      </c>
      <c r="E9" s="32" t="s">
        <v>221</v>
      </c>
      <c r="F9" s="32" t="s">
        <v>65</v>
      </c>
      <c r="G9" s="32" t="s">
        <v>65</v>
      </c>
      <c r="H9" s="32" t="s">
        <v>65</v>
      </c>
      <c r="I9" s="42" t="s">
        <v>65</v>
      </c>
    </row>
    <row r="10" spans="2:9">
      <c r="B10" s="69"/>
      <c r="C10" s="67"/>
      <c r="D10" s="32"/>
      <c r="E10" s="32"/>
      <c r="F10" s="32" t="s">
        <v>24</v>
      </c>
      <c r="G10" s="32" t="s">
        <v>9</v>
      </c>
      <c r="H10" s="32" t="s">
        <v>7</v>
      </c>
      <c r="I10" s="42" t="s">
        <v>56</v>
      </c>
    </row>
    <row r="11" spans="2:9">
      <c r="B11" s="5"/>
      <c r="C11" s="68"/>
      <c r="D11" s="33" t="s">
        <v>203</v>
      </c>
      <c r="E11" s="33" t="s">
        <v>203</v>
      </c>
      <c r="F11" s="33" t="s">
        <v>203</v>
      </c>
      <c r="G11" s="33" t="s">
        <v>203</v>
      </c>
      <c r="H11" s="33" t="s">
        <v>203</v>
      </c>
      <c r="I11" s="43" t="s">
        <v>203</v>
      </c>
    </row>
    <row r="12" spans="2:9">
      <c r="B12" s="4" t="s">
        <v>28</v>
      </c>
      <c r="C12" s="33" t="s">
        <v>27</v>
      </c>
      <c r="D12" s="33" t="s">
        <v>184</v>
      </c>
      <c r="E12" s="33" t="s">
        <v>185</v>
      </c>
      <c r="F12" s="33" t="s">
        <v>185</v>
      </c>
      <c r="G12" s="33" t="s">
        <v>186</v>
      </c>
      <c r="H12" s="33" t="s">
        <v>187</v>
      </c>
      <c r="I12" s="43" t="s">
        <v>67</v>
      </c>
    </row>
    <row r="13" spans="2:9">
      <c r="B13" s="83" t="s">
        <v>192</v>
      </c>
      <c r="C13" s="84" t="s">
        <v>118</v>
      </c>
      <c r="D13" s="85">
        <f t="shared" ref="D13:I13" si="0">SUM(D14+D30+D31+D32)</f>
        <v>299793.8</v>
      </c>
      <c r="E13" s="85">
        <f t="shared" si="0"/>
        <v>303907.95</v>
      </c>
      <c r="F13" s="85">
        <f t="shared" si="0"/>
        <v>42220.85</v>
      </c>
      <c r="G13" s="85">
        <f t="shared" si="0"/>
        <v>42814.67</v>
      </c>
      <c r="H13" s="85">
        <f t="shared" si="0"/>
        <v>110978.87</v>
      </c>
      <c r="I13" s="85">
        <f t="shared" si="0"/>
        <v>107893.56</v>
      </c>
    </row>
    <row r="14" spans="2:9">
      <c r="B14" s="73" t="s">
        <v>189</v>
      </c>
      <c r="C14" s="74" t="s">
        <v>119</v>
      </c>
      <c r="D14" s="75">
        <f t="shared" ref="D14:I14" si="1">SUM(D15+D29)</f>
        <v>123962.8</v>
      </c>
      <c r="E14" s="75">
        <f t="shared" si="1"/>
        <v>127896.95</v>
      </c>
      <c r="F14" s="75">
        <f t="shared" si="1"/>
        <v>36123.85</v>
      </c>
      <c r="G14" s="75">
        <f t="shared" si="1"/>
        <v>32690.67</v>
      </c>
      <c r="H14" s="75">
        <f t="shared" si="1"/>
        <v>28946.87</v>
      </c>
      <c r="I14" s="75">
        <f t="shared" si="1"/>
        <v>30135.56</v>
      </c>
    </row>
    <row r="15" spans="2:9">
      <c r="B15" s="73" t="s">
        <v>188</v>
      </c>
      <c r="C15" s="74" t="s">
        <v>120</v>
      </c>
      <c r="D15" s="75">
        <f t="shared" ref="D15:I15" si="2">SUM(D16+D18+D21+D22+D23+D28)</f>
        <v>112089</v>
      </c>
      <c r="E15" s="75">
        <f t="shared" si="2"/>
        <v>112089</v>
      </c>
      <c r="F15" s="75">
        <f t="shared" si="2"/>
        <v>32002</v>
      </c>
      <c r="G15" s="75">
        <f t="shared" si="2"/>
        <v>27677</v>
      </c>
      <c r="H15" s="75">
        <f t="shared" si="2"/>
        <v>26108</v>
      </c>
      <c r="I15" s="75">
        <f t="shared" si="2"/>
        <v>26302</v>
      </c>
    </row>
    <row r="16" spans="2:9" ht="24">
      <c r="B16" s="53" t="s">
        <v>121</v>
      </c>
      <c r="C16" s="51" t="s">
        <v>122</v>
      </c>
      <c r="D16" s="52">
        <f t="shared" ref="D16:I16" si="3">SUM(D17)</f>
        <v>1110</v>
      </c>
      <c r="E16" s="52">
        <f t="shared" si="3"/>
        <v>1110</v>
      </c>
      <c r="F16" s="52">
        <f t="shared" si="3"/>
        <v>182</v>
      </c>
      <c r="G16" s="52">
        <f t="shared" si="3"/>
        <v>430</v>
      </c>
      <c r="H16" s="52">
        <f t="shared" si="3"/>
        <v>282</v>
      </c>
      <c r="I16" s="52">
        <f t="shared" si="3"/>
        <v>216</v>
      </c>
    </row>
    <row r="17" spans="2:9">
      <c r="B17" s="54" t="s">
        <v>123</v>
      </c>
      <c r="C17" s="51" t="s">
        <v>124</v>
      </c>
      <c r="D17" s="55">
        <f t="shared" ref="D17:I17" si="4">C63</f>
        <v>1110</v>
      </c>
      <c r="E17" s="55">
        <f t="shared" si="4"/>
        <v>1110</v>
      </c>
      <c r="F17" s="55">
        <f t="shared" si="4"/>
        <v>182</v>
      </c>
      <c r="G17" s="55">
        <f t="shared" si="4"/>
        <v>430</v>
      </c>
      <c r="H17" s="55">
        <f t="shared" si="4"/>
        <v>282</v>
      </c>
      <c r="I17" s="55">
        <f t="shared" si="4"/>
        <v>216</v>
      </c>
    </row>
    <row r="18" spans="2:9" ht="24">
      <c r="B18" s="53" t="s">
        <v>125</v>
      </c>
      <c r="C18" s="51" t="s">
        <v>126</v>
      </c>
      <c r="D18" s="55">
        <f t="shared" ref="D18:I18" si="5">SUM(D19:D20)</f>
        <v>36239</v>
      </c>
      <c r="E18" s="55">
        <f t="shared" si="5"/>
        <v>36239</v>
      </c>
      <c r="F18" s="55">
        <f t="shared" si="5"/>
        <v>9943</v>
      </c>
      <c r="G18" s="55">
        <f t="shared" si="5"/>
        <v>11289</v>
      </c>
      <c r="H18" s="55">
        <f t="shared" si="5"/>
        <v>7418</v>
      </c>
      <c r="I18" s="55">
        <f t="shared" si="5"/>
        <v>7589</v>
      </c>
    </row>
    <row r="19" spans="2:9" ht="24">
      <c r="B19" s="56" t="s">
        <v>127</v>
      </c>
      <c r="C19" s="51" t="s">
        <v>128</v>
      </c>
      <c r="D19" s="55">
        <f t="shared" ref="D19:I19" si="6">C64</f>
        <v>600</v>
      </c>
      <c r="E19" s="55">
        <f t="shared" si="6"/>
        <v>600</v>
      </c>
      <c r="F19" s="55">
        <f t="shared" si="6"/>
        <v>200</v>
      </c>
      <c r="G19" s="55">
        <f t="shared" si="6"/>
        <v>100</v>
      </c>
      <c r="H19" s="55">
        <f t="shared" si="6"/>
        <v>150</v>
      </c>
      <c r="I19" s="55">
        <f t="shared" si="6"/>
        <v>150</v>
      </c>
    </row>
    <row r="20" spans="2:9">
      <c r="B20" s="57" t="s">
        <v>129</v>
      </c>
      <c r="C20" s="51" t="s">
        <v>130</v>
      </c>
      <c r="D20" s="55">
        <f t="shared" ref="D20:I20" si="7">C75+C76</f>
        <v>35639</v>
      </c>
      <c r="E20" s="55">
        <f t="shared" si="7"/>
        <v>35639</v>
      </c>
      <c r="F20" s="55">
        <f t="shared" si="7"/>
        <v>9743</v>
      </c>
      <c r="G20" s="55">
        <f t="shared" si="7"/>
        <v>11189</v>
      </c>
      <c r="H20" s="55">
        <f t="shared" si="7"/>
        <v>7268</v>
      </c>
      <c r="I20" s="55">
        <f t="shared" si="7"/>
        <v>7439</v>
      </c>
    </row>
    <row r="21" spans="2:9">
      <c r="B21" s="53" t="s">
        <v>131</v>
      </c>
      <c r="C21" s="51" t="s">
        <v>132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</row>
    <row r="22" spans="2:9">
      <c r="B22" s="50" t="s">
        <v>133</v>
      </c>
      <c r="C22" s="51" t="s">
        <v>134</v>
      </c>
      <c r="D22" s="55">
        <f t="shared" ref="D22:I22" si="8">C65</f>
        <v>18000</v>
      </c>
      <c r="E22" s="55">
        <f t="shared" si="8"/>
        <v>18000</v>
      </c>
      <c r="F22" s="55">
        <f t="shared" si="8"/>
        <v>7970</v>
      </c>
      <c r="G22" s="55">
        <f t="shared" si="8"/>
        <v>3760</v>
      </c>
      <c r="H22" s="55">
        <f t="shared" si="8"/>
        <v>4060</v>
      </c>
      <c r="I22" s="55">
        <f t="shared" si="8"/>
        <v>2210</v>
      </c>
    </row>
    <row r="23" spans="2:9">
      <c r="B23" s="50" t="s">
        <v>135</v>
      </c>
      <c r="C23" s="51" t="s">
        <v>136</v>
      </c>
      <c r="D23" s="58">
        <f t="shared" ref="D23:I23" si="9">SUM(D24:D27)</f>
        <v>56540</v>
      </c>
      <c r="E23" s="58">
        <f t="shared" si="9"/>
        <v>56540</v>
      </c>
      <c r="F23" s="58">
        <f t="shared" si="9"/>
        <v>13807</v>
      </c>
      <c r="G23" s="58">
        <f t="shared" si="9"/>
        <v>12148</v>
      </c>
      <c r="H23" s="58">
        <f t="shared" si="9"/>
        <v>14298</v>
      </c>
      <c r="I23" s="58">
        <f t="shared" si="9"/>
        <v>16287</v>
      </c>
    </row>
    <row r="24" spans="2:9">
      <c r="B24" s="54" t="s">
        <v>26</v>
      </c>
      <c r="C24" s="51" t="s">
        <v>137</v>
      </c>
      <c r="D24" s="72">
        <f t="shared" ref="D24:I24" si="10">C77</f>
        <v>48030</v>
      </c>
      <c r="E24" s="72">
        <f t="shared" si="10"/>
        <v>48030</v>
      </c>
      <c r="F24" s="72">
        <f t="shared" si="10"/>
        <v>11010</v>
      </c>
      <c r="G24" s="72">
        <f t="shared" si="10"/>
        <v>9419</v>
      </c>
      <c r="H24" s="72">
        <f t="shared" si="10"/>
        <v>13451</v>
      </c>
      <c r="I24" s="72">
        <f t="shared" si="10"/>
        <v>14150</v>
      </c>
    </row>
    <row r="25" spans="2:9">
      <c r="B25" s="56" t="s">
        <v>138</v>
      </c>
      <c r="C25" s="51" t="s">
        <v>139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</row>
    <row r="26" spans="2:9">
      <c r="B26" s="60" t="s">
        <v>140</v>
      </c>
      <c r="C26" s="51" t="s">
        <v>141</v>
      </c>
      <c r="D26" s="59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</row>
    <row r="27" spans="2:9" ht="24">
      <c r="B27" s="56" t="s">
        <v>142</v>
      </c>
      <c r="C27" s="51" t="s">
        <v>143</v>
      </c>
      <c r="D27" s="55">
        <f t="shared" ref="D27:I28" si="11">C66</f>
        <v>8510</v>
      </c>
      <c r="E27" s="55">
        <f t="shared" si="11"/>
        <v>8510</v>
      </c>
      <c r="F27" s="55">
        <f t="shared" si="11"/>
        <v>2797</v>
      </c>
      <c r="G27" s="55">
        <f t="shared" si="11"/>
        <v>2729</v>
      </c>
      <c r="H27" s="55">
        <f t="shared" si="11"/>
        <v>847</v>
      </c>
      <c r="I27" s="55">
        <f t="shared" si="11"/>
        <v>2137</v>
      </c>
    </row>
    <row r="28" spans="2:9">
      <c r="B28" s="61" t="s">
        <v>144</v>
      </c>
      <c r="C28" s="51" t="s">
        <v>145</v>
      </c>
      <c r="D28" s="55">
        <f t="shared" si="11"/>
        <v>200</v>
      </c>
      <c r="E28" s="55">
        <f t="shared" si="11"/>
        <v>200</v>
      </c>
      <c r="F28" s="55">
        <f t="shared" si="11"/>
        <v>100</v>
      </c>
      <c r="G28" s="55">
        <f t="shared" si="11"/>
        <v>50</v>
      </c>
      <c r="H28" s="55">
        <f t="shared" si="11"/>
        <v>50</v>
      </c>
      <c r="I28" s="55">
        <f t="shared" si="11"/>
        <v>0</v>
      </c>
    </row>
    <row r="29" spans="2:9">
      <c r="B29" s="73" t="s">
        <v>146</v>
      </c>
      <c r="C29" s="74" t="s">
        <v>147</v>
      </c>
      <c r="D29" s="76">
        <f t="shared" ref="D29:I29" si="12">C68+C69+C70+C71+C72+C73+C209</f>
        <v>11873.8</v>
      </c>
      <c r="E29" s="76">
        <f t="shared" si="12"/>
        <v>15807.95</v>
      </c>
      <c r="F29" s="76">
        <f t="shared" si="12"/>
        <v>4121.8500000000004</v>
      </c>
      <c r="G29" s="76">
        <f t="shared" si="12"/>
        <v>5013.67</v>
      </c>
      <c r="H29" s="76">
        <f t="shared" si="12"/>
        <v>2838.87</v>
      </c>
      <c r="I29" s="76">
        <f t="shared" si="12"/>
        <v>3833.56</v>
      </c>
    </row>
    <row r="30" spans="2:9">
      <c r="B30" s="73" t="s">
        <v>148</v>
      </c>
      <c r="C30" s="74" t="s">
        <v>149</v>
      </c>
      <c r="D30" s="75">
        <f t="shared" ref="D30:I30" si="13">C74</f>
        <v>94</v>
      </c>
      <c r="E30" s="75">
        <f t="shared" si="13"/>
        <v>274</v>
      </c>
      <c r="F30" s="75">
        <f t="shared" si="13"/>
        <v>219</v>
      </c>
      <c r="G30" s="75">
        <f t="shared" si="13"/>
        <v>25</v>
      </c>
      <c r="H30" s="75">
        <f t="shared" si="13"/>
        <v>21</v>
      </c>
      <c r="I30" s="75">
        <f t="shared" si="13"/>
        <v>9</v>
      </c>
    </row>
    <row r="31" spans="2:9">
      <c r="B31" s="73" t="s">
        <v>40</v>
      </c>
      <c r="C31" s="74" t="s">
        <v>150</v>
      </c>
      <c r="D31" s="75">
        <f t="shared" ref="D31:I31" si="14">C266</f>
        <v>18000</v>
      </c>
      <c r="E31" s="75">
        <f t="shared" si="14"/>
        <v>18000</v>
      </c>
      <c r="F31" s="75">
        <f t="shared" si="14"/>
        <v>1000</v>
      </c>
      <c r="G31" s="75">
        <f t="shared" si="14"/>
        <v>5600</v>
      </c>
      <c r="H31" s="75">
        <f t="shared" si="14"/>
        <v>5700</v>
      </c>
      <c r="I31" s="75">
        <f t="shared" si="14"/>
        <v>5700</v>
      </c>
    </row>
    <row r="32" spans="2:9">
      <c r="B32" s="77" t="s">
        <v>151</v>
      </c>
      <c r="C32" s="74" t="s">
        <v>152</v>
      </c>
      <c r="D32" s="75">
        <f t="shared" ref="D32:I32" si="15">SUM(D33:D34)</f>
        <v>157737</v>
      </c>
      <c r="E32" s="75">
        <f t="shared" si="15"/>
        <v>157737</v>
      </c>
      <c r="F32" s="75">
        <f t="shared" si="15"/>
        <v>4878</v>
      </c>
      <c r="G32" s="75">
        <f t="shared" si="15"/>
        <v>4499</v>
      </c>
      <c r="H32" s="75">
        <f t="shared" si="15"/>
        <v>76311</v>
      </c>
      <c r="I32" s="75">
        <f t="shared" si="15"/>
        <v>72049</v>
      </c>
    </row>
    <row r="33" spans="2:10">
      <c r="B33" s="54" t="s">
        <v>153</v>
      </c>
      <c r="C33" s="51" t="s">
        <v>154</v>
      </c>
      <c r="D33" s="52">
        <f t="shared" ref="D33:I33" si="16">C80+C85</f>
        <v>157737</v>
      </c>
      <c r="E33" s="52">
        <f t="shared" si="16"/>
        <v>157737</v>
      </c>
      <c r="F33" s="52">
        <f t="shared" si="16"/>
        <v>4878</v>
      </c>
      <c r="G33" s="52">
        <f t="shared" si="16"/>
        <v>4499</v>
      </c>
      <c r="H33" s="52">
        <f t="shared" si="16"/>
        <v>76311</v>
      </c>
      <c r="I33" s="52">
        <f t="shared" si="16"/>
        <v>72049</v>
      </c>
    </row>
    <row r="34" spans="2:10">
      <c r="B34" s="54" t="s">
        <v>155</v>
      </c>
      <c r="C34" s="51" t="s">
        <v>156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</row>
    <row r="35" spans="2:10">
      <c r="B35" s="83" t="s">
        <v>193</v>
      </c>
      <c r="C35" s="84" t="s">
        <v>157</v>
      </c>
      <c r="D35" s="86">
        <f t="shared" ref="D35:I35" si="17">SUM(D36+D46+D47+D51+D50)</f>
        <v>299793.8</v>
      </c>
      <c r="E35" s="86">
        <f t="shared" si="17"/>
        <v>305144.45</v>
      </c>
      <c r="F35" s="86">
        <f t="shared" si="17"/>
        <v>43457.35</v>
      </c>
      <c r="G35" s="86">
        <f t="shared" si="17"/>
        <v>42814.67</v>
      </c>
      <c r="H35" s="86">
        <f t="shared" si="17"/>
        <v>110978.87</v>
      </c>
      <c r="I35" s="86">
        <f t="shared" si="17"/>
        <v>107893.56</v>
      </c>
    </row>
    <row r="36" spans="2:10">
      <c r="B36" s="79" t="s">
        <v>191</v>
      </c>
      <c r="C36" s="80" t="s">
        <v>158</v>
      </c>
      <c r="D36" s="75">
        <f t="shared" ref="D36:I36" si="18">SUM(D37:D45)</f>
        <v>275335.8</v>
      </c>
      <c r="E36" s="75">
        <f t="shared" si="18"/>
        <v>278289.95</v>
      </c>
      <c r="F36" s="75">
        <f t="shared" si="18"/>
        <v>39629.35</v>
      </c>
      <c r="G36" s="75">
        <f t="shared" si="18"/>
        <v>35618.17</v>
      </c>
      <c r="H36" s="75">
        <f t="shared" si="18"/>
        <v>104102.37</v>
      </c>
      <c r="I36" s="75">
        <f t="shared" si="18"/>
        <v>98940.06</v>
      </c>
    </row>
    <row r="37" spans="2:10">
      <c r="B37" s="64" t="s">
        <v>159</v>
      </c>
      <c r="C37" s="63" t="s">
        <v>160</v>
      </c>
      <c r="D37" s="52">
        <f t="shared" ref="D37:I38" si="19">C190+C253</f>
        <v>63509</v>
      </c>
      <c r="E37" s="52">
        <f t="shared" si="19"/>
        <v>63641.69</v>
      </c>
      <c r="F37" s="52">
        <f t="shared" si="19"/>
        <v>16110.29</v>
      </c>
      <c r="G37" s="52">
        <f t="shared" si="19"/>
        <v>14875.62</v>
      </c>
      <c r="H37" s="52">
        <f t="shared" si="19"/>
        <v>16256.11</v>
      </c>
      <c r="I37" s="52">
        <f t="shared" si="19"/>
        <v>16399.669999999998</v>
      </c>
    </row>
    <row r="38" spans="2:10">
      <c r="B38" s="64" t="s">
        <v>161</v>
      </c>
      <c r="C38" s="63" t="s">
        <v>162</v>
      </c>
      <c r="D38" s="52">
        <f t="shared" si="19"/>
        <v>24319.8</v>
      </c>
      <c r="E38" s="52">
        <f t="shared" si="19"/>
        <v>30433.260000000002</v>
      </c>
      <c r="F38" s="52">
        <f t="shared" si="19"/>
        <v>11500.93</v>
      </c>
      <c r="G38" s="52">
        <f t="shared" si="19"/>
        <v>10932.18</v>
      </c>
      <c r="H38" s="52">
        <f t="shared" si="19"/>
        <v>3760.76</v>
      </c>
      <c r="I38" s="52">
        <f t="shared" si="19"/>
        <v>4239.3899999999994</v>
      </c>
    </row>
    <row r="39" spans="2:10">
      <c r="B39" s="60" t="s">
        <v>58</v>
      </c>
      <c r="C39" s="63" t="s">
        <v>163</v>
      </c>
      <c r="D39" s="52">
        <f t="shared" ref="D39:I41" si="20">C192</f>
        <v>3170</v>
      </c>
      <c r="E39" s="52">
        <f t="shared" si="20"/>
        <v>3170</v>
      </c>
      <c r="F39" s="52">
        <f t="shared" si="20"/>
        <v>725</v>
      </c>
      <c r="G39" s="52">
        <f t="shared" si="20"/>
        <v>806</v>
      </c>
      <c r="H39" s="52">
        <f t="shared" si="20"/>
        <v>803</v>
      </c>
      <c r="I39" s="52">
        <f t="shared" si="20"/>
        <v>836</v>
      </c>
    </row>
    <row r="40" spans="2:10">
      <c r="B40" s="64" t="s">
        <v>164</v>
      </c>
      <c r="C40" s="63" t="s">
        <v>165</v>
      </c>
      <c r="D40" s="52">
        <f t="shared" si="20"/>
        <v>17000</v>
      </c>
      <c r="E40" s="52">
        <f t="shared" si="20"/>
        <v>17000</v>
      </c>
      <c r="F40" s="52">
        <f t="shared" si="20"/>
        <v>10179</v>
      </c>
      <c r="G40" s="52">
        <f t="shared" si="20"/>
        <v>6821</v>
      </c>
      <c r="H40" s="52">
        <f t="shared" si="20"/>
        <v>0</v>
      </c>
      <c r="I40" s="52">
        <f t="shared" si="20"/>
        <v>0</v>
      </c>
    </row>
    <row r="41" spans="2:10">
      <c r="B41" s="60" t="s">
        <v>166</v>
      </c>
      <c r="C41" s="63" t="s">
        <v>167</v>
      </c>
      <c r="D41" s="52">
        <f t="shared" si="20"/>
        <v>10700</v>
      </c>
      <c r="E41" s="52">
        <f t="shared" si="20"/>
        <v>7400</v>
      </c>
      <c r="F41" s="52">
        <f t="shared" si="20"/>
        <v>0</v>
      </c>
      <c r="G41" s="52">
        <f t="shared" si="20"/>
        <v>1540</v>
      </c>
      <c r="H41" s="52">
        <f t="shared" si="20"/>
        <v>5860</v>
      </c>
      <c r="I41" s="52">
        <f t="shared" si="20"/>
        <v>0</v>
      </c>
    </row>
    <row r="42" spans="2:10">
      <c r="B42" s="64" t="s">
        <v>168</v>
      </c>
      <c r="C42" s="63" t="s">
        <v>169</v>
      </c>
      <c r="D42" s="52">
        <f t="shared" ref="D42:I42" si="21">C195-C221</f>
        <v>0</v>
      </c>
      <c r="E42" s="52">
        <f t="shared" si="21"/>
        <v>0</v>
      </c>
      <c r="F42" s="52">
        <f t="shared" si="21"/>
        <v>0</v>
      </c>
      <c r="G42" s="52">
        <f t="shared" si="21"/>
        <v>0</v>
      </c>
      <c r="H42" s="52">
        <f t="shared" si="21"/>
        <v>0</v>
      </c>
      <c r="I42" s="52">
        <f t="shared" si="21"/>
        <v>0</v>
      </c>
    </row>
    <row r="43" spans="2:10">
      <c r="B43" s="10" t="s">
        <v>201</v>
      </c>
      <c r="C43" s="63">
        <v>31</v>
      </c>
      <c r="D43" s="52">
        <f t="shared" ref="D43:I43" si="22">C196</f>
        <v>153728</v>
      </c>
      <c r="E43" s="52">
        <f t="shared" si="22"/>
        <v>153728</v>
      </c>
      <c r="F43" s="52">
        <f t="shared" si="22"/>
        <v>0</v>
      </c>
      <c r="G43" s="52">
        <f t="shared" si="22"/>
        <v>0</v>
      </c>
      <c r="H43" s="52">
        <f t="shared" si="22"/>
        <v>76892</v>
      </c>
      <c r="I43" s="52">
        <f t="shared" si="22"/>
        <v>76836</v>
      </c>
    </row>
    <row r="44" spans="2:10">
      <c r="B44" s="60" t="s">
        <v>1</v>
      </c>
      <c r="C44" s="63" t="s">
        <v>170</v>
      </c>
      <c r="D44" s="52">
        <f t="shared" ref="D44:I44" si="23">C197+C255</f>
        <v>2749</v>
      </c>
      <c r="E44" s="52">
        <f t="shared" si="23"/>
        <v>2749</v>
      </c>
      <c r="F44" s="52">
        <f t="shared" si="23"/>
        <v>1060.21</v>
      </c>
      <c r="G44" s="52">
        <f t="shared" si="23"/>
        <v>586.77</v>
      </c>
      <c r="H44" s="52">
        <f t="shared" si="23"/>
        <v>525.5</v>
      </c>
      <c r="I44" s="52">
        <f t="shared" si="23"/>
        <v>576.52</v>
      </c>
      <c r="J44" s="23"/>
    </row>
    <row r="45" spans="2:10">
      <c r="B45" s="60" t="s">
        <v>0</v>
      </c>
      <c r="C45" s="63" t="s">
        <v>171</v>
      </c>
      <c r="D45" s="52">
        <f t="shared" ref="D45:I45" si="24">C198</f>
        <v>160</v>
      </c>
      <c r="E45" s="52">
        <f t="shared" si="24"/>
        <v>168</v>
      </c>
      <c r="F45" s="52">
        <f t="shared" si="24"/>
        <v>53.92</v>
      </c>
      <c r="G45" s="52">
        <f t="shared" si="24"/>
        <v>56.6</v>
      </c>
      <c r="H45" s="52">
        <f t="shared" si="24"/>
        <v>5</v>
      </c>
      <c r="I45" s="52">
        <f t="shared" si="24"/>
        <v>52.48</v>
      </c>
    </row>
    <row r="46" spans="2:10">
      <c r="B46" s="79" t="s">
        <v>172</v>
      </c>
      <c r="C46" s="80" t="s">
        <v>173</v>
      </c>
      <c r="D46" s="75">
        <f t="shared" ref="D46:I46" si="25">C200+C256+C277</f>
        <v>19656</v>
      </c>
      <c r="E46" s="75">
        <f t="shared" si="25"/>
        <v>22052.5</v>
      </c>
      <c r="F46" s="75">
        <f t="shared" si="25"/>
        <v>3070.5</v>
      </c>
      <c r="G46" s="75">
        <f t="shared" si="25"/>
        <v>6796</v>
      </c>
      <c r="H46" s="75">
        <f t="shared" si="25"/>
        <v>6376</v>
      </c>
      <c r="I46" s="75">
        <f t="shared" si="25"/>
        <v>5810</v>
      </c>
    </row>
    <row r="47" spans="2:10">
      <c r="B47" s="79" t="s">
        <v>174</v>
      </c>
      <c r="C47" s="80" t="s">
        <v>175</v>
      </c>
      <c r="D47" s="75">
        <f t="shared" ref="D47:I47" si="26">SUM(D48:D49)</f>
        <v>4802</v>
      </c>
      <c r="E47" s="75">
        <f t="shared" si="26"/>
        <v>4802</v>
      </c>
      <c r="F47" s="75">
        <f t="shared" si="26"/>
        <v>757.5</v>
      </c>
      <c r="G47" s="75">
        <f t="shared" si="26"/>
        <v>400.5</v>
      </c>
      <c r="H47" s="75">
        <f t="shared" si="26"/>
        <v>500.5</v>
      </c>
      <c r="I47" s="75">
        <f t="shared" si="26"/>
        <v>3143.5</v>
      </c>
    </row>
    <row r="48" spans="2:10">
      <c r="B48" s="54" t="s">
        <v>176</v>
      </c>
      <c r="C48" s="63" t="s">
        <v>177</v>
      </c>
      <c r="D48" s="52"/>
      <c r="E48" s="52"/>
      <c r="F48" s="52"/>
      <c r="G48" s="52"/>
      <c r="H48" s="52"/>
      <c r="I48" s="52"/>
    </row>
    <row r="49" spans="1:9">
      <c r="B49" s="65" t="s">
        <v>178</v>
      </c>
      <c r="C49" s="63" t="s">
        <v>179</v>
      </c>
      <c r="D49" s="52">
        <f t="shared" ref="D49:I49" si="27">C199</f>
        <v>4802</v>
      </c>
      <c r="E49" s="52">
        <f t="shared" si="27"/>
        <v>4802</v>
      </c>
      <c r="F49" s="52">
        <f t="shared" si="27"/>
        <v>757.5</v>
      </c>
      <c r="G49" s="52">
        <f t="shared" si="27"/>
        <v>400.5</v>
      </c>
      <c r="H49" s="52">
        <f t="shared" si="27"/>
        <v>500.5</v>
      </c>
      <c r="I49" s="52">
        <f t="shared" si="27"/>
        <v>3143.5</v>
      </c>
    </row>
    <row r="50" spans="1:9">
      <c r="B50" s="81" t="s">
        <v>190</v>
      </c>
      <c r="C50" s="82">
        <v>38</v>
      </c>
      <c r="D50" s="75"/>
      <c r="E50" s="75"/>
      <c r="F50" s="75"/>
      <c r="G50" s="75"/>
      <c r="H50" s="75"/>
      <c r="I50" s="75"/>
    </row>
    <row r="51" spans="1:9">
      <c r="B51" s="81" t="s">
        <v>180</v>
      </c>
      <c r="C51" s="82">
        <v>39</v>
      </c>
      <c r="D51" s="52"/>
      <c r="E51" s="52"/>
      <c r="F51" s="52"/>
      <c r="G51" s="52"/>
      <c r="H51" s="52"/>
      <c r="I51" s="52"/>
    </row>
    <row r="52" spans="1:9">
      <c r="B52" s="53" t="s">
        <v>181</v>
      </c>
      <c r="C52" s="78">
        <v>40</v>
      </c>
      <c r="D52" s="52">
        <f t="shared" ref="D52:I52" si="28">SUM(D13-D35)</f>
        <v>0</v>
      </c>
      <c r="E52" s="52">
        <f t="shared" si="28"/>
        <v>-1236.5</v>
      </c>
      <c r="F52" s="52">
        <f t="shared" si="28"/>
        <v>-1236.5</v>
      </c>
      <c r="G52" s="52">
        <f t="shared" si="28"/>
        <v>0</v>
      </c>
      <c r="H52" s="52">
        <f t="shared" si="28"/>
        <v>0</v>
      </c>
      <c r="I52" s="52">
        <f t="shared" si="28"/>
        <v>0</v>
      </c>
    </row>
    <row r="53" spans="1:9">
      <c r="B53" s="62" t="s">
        <v>182</v>
      </c>
      <c r="C53" s="62"/>
      <c r="D53" s="71"/>
      <c r="E53" s="71"/>
      <c r="F53" s="71"/>
      <c r="G53" s="71"/>
      <c r="H53" s="71"/>
      <c r="I53" s="71"/>
    </row>
    <row r="55" spans="1:9">
      <c r="B55" s="20" t="s">
        <v>210</v>
      </c>
    </row>
    <row r="56" spans="1:9">
      <c r="G56" t="s">
        <v>59</v>
      </c>
    </row>
    <row r="57" spans="1:9">
      <c r="A57" s="8" t="s">
        <v>31</v>
      </c>
      <c r="B57" s="35" t="s">
        <v>30</v>
      </c>
      <c r="C57" s="31" t="s">
        <v>57</v>
      </c>
      <c r="D57" s="31" t="s">
        <v>57</v>
      </c>
      <c r="E57" s="31" t="s">
        <v>57</v>
      </c>
      <c r="F57" s="31" t="s">
        <v>57</v>
      </c>
      <c r="G57" s="31" t="s">
        <v>57</v>
      </c>
      <c r="H57" s="41" t="s">
        <v>57</v>
      </c>
    </row>
    <row r="58" spans="1:9">
      <c r="A58" s="30" t="s">
        <v>29</v>
      </c>
      <c r="B58" s="36"/>
      <c r="C58" s="32" t="s">
        <v>60</v>
      </c>
      <c r="D58" s="32" t="s">
        <v>221</v>
      </c>
      <c r="E58" s="32" t="s">
        <v>65</v>
      </c>
      <c r="F58" s="32" t="s">
        <v>65</v>
      </c>
      <c r="G58" s="32" t="s">
        <v>65</v>
      </c>
      <c r="H58" s="42" t="s">
        <v>65</v>
      </c>
    </row>
    <row r="59" spans="1:9">
      <c r="A59" s="30"/>
      <c r="B59" s="36"/>
      <c r="C59" s="32"/>
      <c r="D59" s="32"/>
      <c r="E59" s="32" t="s">
        <v>24</v>
      </c>
      <c r="F59" s="32" t="s">
        <v>9</v>
      </c>
      <c r="G59" s="32" t="s">
        <v>7</v>
      </c>
      <c r="H59" s="42" t="s">
        <v>56</v>
      </c>
    </row>
    <row r="60" spans="1:9">
      <c r="A60" s="38"/>
      <c r="B60" s="37"/>
      <c r="C60" s="33" t="s">
        <v>203</v>
      </c>
      <c r="D60" s="33" t="s">
        <v>203</v>
      </c>
      <c r="E60" s="33" t="s">
        <v>203</v>
      </c>
      <c r="F60" s="33" t="s">
        <v>203</v>
      </c>
      <c r="G60" s="33" t="s">
        <v>203</v>
      </c>
      <c r="H60" s="33" t="s">
        <v>203</v>
      </c>
    </row>
    <row r="61" spans="1:9">
      <c r="A61" s="6" t="s">
        <v>28</v>
      </c>
      <c r="B61" s="6" t="s">
        <v>27</v>
      </c>
      <c r="C61" s="6">
        <v>1</v>
      </c>
      <c r="D61" s="6">
        <v>2</v>
      </c>
      <c r="E61" s="6">
        <v>2</v>
      </c>
      <c r="F61" s="6">
        <v>3</v>
      </c>
      <c r="G61" s="27">
        <v>4</v>
      </c>
      <c r="H61" s="34" t="s">
        <v>67</v>
      </c>
    </row>
    <row r="62" spans="1:9">
      <c r="A62" s="4">
        <v>1</v>
      </c>
      <c r="B62" s="15" t="s">
        <v>41</v>
      </c>
      <c r="C62" s="12">
        <f t="shared" ref="C62:H62" si="29">C63+C64+C65+C66+C67+C68+C69+C70+C71+C72+C73+C74+C75+C76</f>
        <v>71043</v>
      </c>
      <c r="D62" s="12">
        <f t="shared" si="29"/>
        <v>75053</v>
      </c>
      <c r="E62" s="12">
        <f t="shared" si="29"/>
        <v>23660.400000000001</v>
      </c>
      <c r="F62" s="12">
        <f t="shared" si="29"/>
        <v>21935.17</v>
      </c>
      <c r="G62" s="12">
        <f t="shared" si="29"/>
        <v>14687.369999999999</v>
      </c>
      <c r="H62" s="12">
        <f t="shared" si="29"/>
        <v>14770.060000000001</v>
      </c>
    </row>
    <row r="63" spans="1:9">
      <c r="A63" s="3"/>
      <c r="B63" s="9" t="s">
        <v>42</v>
      </c>
      <c r="C63" s="11">
        <v>1110</v>
      </c>
      <c r="D63" s="11">
        <v>1110</v>
      </c>
      <c r="E63" s="11">
        <v>182</v>
      </c>
      <c r="F63" s="11">
        <v>430</v>
      </c>
      <c r="G63" s="11">
        <v>282</v>
      </c>
      <c r="H63" s="28">
        <v>216</v>
      </c>
    </row>
    <row r="64" spans="1:9">
      <c r="A64" s="3"/>
      <c r="B64" s="9" t="s">
        <v>61</v>
      </c>
      <c r="C64" s="11">
        <v>600</v>
      </c>
      <c r="D64" s="11">
        <v>600</v>
      </c>
      <c r="E64" s="11">
        <v>200</v>
      </c>
      <c r="F64" s="11">
        <v>100</v>
      </c>
      <c r="G64" s="11">
        <v>150</v>
      </c>
      <c r="H64" s="28">
        <v>150</v>
      </c>
    </row>
    <row r="65" spans="1:8">
      <c r="A65" s="3"/>
      <c r="B65" s="9" t="s">
        <v>204</v>
      </c>
      <c r="C65" s="11">
        <v>18000</v>
      </c>
      <c r="D65" s="11">
        <v>18000</v>
      </c>
      <c r="E65" s="11">
        <v>7970</v>
      </c>
      <c r="F65" s="11">
        <v>3760</v>
      </c>
      <c r="G65" s="11">
        <v>4060</v>
      </c>
      <c r="H65" s="28">
        <v>2210</v>
      </c>
    </row>
    <row r="66" spans="1:8">
      <c r="A66" s="3"/>
      <c r="B66" s="9" t="s">
        <v>205</v>
      </c>
      <c r="C66" s="11">
        <v>8510</v>
      </c>
      <c r="D66" s="11">
        <v>8510</v>
      </c>
      <c r="E66" s="11">
        <v>2797</v>
      </c>
      <c r="F66" s="11">
        <v>2729</v>
      </c>
      <c r="G66" s="11">
        <v>847</v>
      </c>
      <c r="H66" s="28">
        <v>2137</v>
      </c>
    </row>
    <row r="67" spans="1:8">
      <c r="A67" s="3"/>
      <c r="B67" s="9" t="s">
        <v>43</v>
      </c>
      <c r="C67" s="11">
        <v>200</v>
      </c>
      <c r="D67" s="11">
        <v>200</v>
      </c>
      <c r="E67" s="11">
        <v>100</v>
      </c>
      <c r="F67" s="11">
        <v>50</v>
      </c>
      <c r="G67" s="11">
        <v>50</v>
      </c>
      <c r="H67" s="28">
        <v>0</v>
      </c>
    </row>
    <row r="68" spans="1:8">
      <c r="A68" s="3"/>
      <c r="B68" s="9" t="s">
        <v>206</v>
      </c>
      <c r="C68" s="11">
        <v>3650</v>
      </c>
      <c r="D68" s="11">
        <v>7000</v>
      </c>
      <c r="E68" s="11">
        <v>1525</v>
      </c>
      <c r="F68" s="11">
        <v>2535</v>
      </c>
      <c r="G68" s="11">
        <v>1215</v>
      </c>
      <c r="H68" s="28">
        <v>1725</v>
      </c>
    </row>
    <row r="69" spans="1:8">
      <c r="A69" s="3"/>
      <c r="B69" s="9" t="s">
        <v>45</v>
      </c>
      <c r="C69" s="11">
        <v>290</v>
      </c>
      <c r="D69" s="11">
        <v>770</v>
      </c>
      <c r="E69" s="11">
        <v>64.400000000000006</v>
      </c>
      <c r="F69" s="11">
        <v>167.17</v>
      </c>
      <c r="G69" s="11">
        <v>334.37</v>
      </c>
      <c r="H69" s="28">
        <v>204.06</v>
      </c>
    </row>
    <row r="70" spans="1:8">
      <c r="A70" s="3"/>
      <c r="B70" s="9" t="s">
        <v>46</v>
      </c>
      <c r="C70" s="11">
        <v>850</v>
      </c>
      <c r="D70" s="11">
        <v>850</v>
      </c>
      <c r="E70" s="11">
        <v>180</v>
      </c>
      <c r="F70" s="11">
        <v>270</v>
      </c>
      <c r="G70" s="11">
        <v>200</v>
      </c>
      <c r="H70" s="28">
        <v>200</v>
      </c>
    </row>
    <row r="71" spans="1:8">
      <c r="A71" s="3"/>
      <c r="B71" s="9" t="s">
        <v>47</v>
      </c>
      <c r="C71" s="11">
        <v>1500</v>
      </c>
      <c r="D71" s="11">
        <v>1500</v>
      </c>
      <c r="E71" s="11">
        <v>450</v>
      </c>
      <c r="F71" s="11">
        <v>530</v>
      </c>
      <c r="G71" s="11">
        <v>110</v>
      </c>
      <c r="H71" s="28">
        <v>410</v>
      </c>
    </row>
    <row r="72" spans="1:8">
      <c r="A72" s="3"/>
      <c r="B72" s="9" t="s">
        <v>48</v>
      </c>
      <c r="C72" s="11">
        <v>600</v>
      </c>
      <c r="D72" s="11">
        <v>600</v>
      </c>
      <c r="E72" s="11">
        <v>230</v>
      </c>
      <c r="F72" s="11">
        <v>150</v>
      </c>
      <c r="G72" s="11">
        <v>150</v>
      </c>
      <c r="H72" s="28">
        <v>70</v>
      </c>
    </row>
    <row r="73" spans="1:8">
      <c r="A73" s="3"/>
      <c r="B73" s="9" t="s">
        <v>66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28">
        <v>0</v>
      </c>
    </row>
    <row r="74" spans="1:8">
      <c r="A74" s="3"/>
      <c r="B74" s="9" t="s">
        <v>54</v>
      </c>
      <c r="C74" s="11">
        <v>94</v>
      </c>
      <c r="D74" s="11">
        <v>274</v>
      </c>
      <c r="E74" s="11">
        <v>219</v>
      </c>
      <c r="F74" s="11">
        <v>25</v>
      </c>
      <c r="G74" s="11">
        <v>21</v>
      </c>
      <c r="H74" s="28">
        <v>9</v>
      </c>
    </row>
    <row r="75" spans="1:8">
      <c r="A75" s="3"/>
      <c r="B75" s="9" t="s">
        <v>49</v>
      </c>
      <c r="C75" s="11">
        <v>35366</v>
      </c>
      <c r="D75" s="11">
        <v>35366</v>
      </c>
      <c r="E75" s="11">
        <v>9667</v>
      </c>
      <c r="F75" s="11">
        <v>11128</v>
      </c>
      <c r="G75" s="11">
        <v>7200</v>
      </c>
      <c r="H75" s="28">
        <v>7371</v>
      </c>
    </row>
    <row r="76" spans="1:8">
      <c r="A76" s="3"/>
      <c r="B76" s="9" t="s">
        <v>50</v>
      </c>
      <c r="C76" s="11">
        <v>273</v>
      </c>
      <c r="D76" s="11">
        <v>273</v>
      </c>
      <c r="E76" s="11">
        <v>76</v>
      </c>
      <c r="F76" s="11">
        <v>61</v>
      </c>
      <c r="G76" s="11">
        <v>68</v>
      </c>
      <c r="H76" s="28">
        <v>68</v>
      </c>
    </row>
    <row r="77" spans="1:8">
      <c r="A77" s="4">
        <v>2</v>
      </c>
      <c r="B77" s="15" t="s">
        <v>26</v>
      </c>
      <c r="C77" s="12">
        <f t="shared" ref="C77:H77" si="30">C78+C79</f>
        <v>48030</v>
      </c>
      <c r="D77" s="12">
        <f t="shared" si="30"/>
        <v>48030</v>
      </c>
      <c r="E77" s="12">
        <f t="shared" si="30"/>
        <v>11010</v>
      </c>
      <c r="F77" s="12">
        <f t="shared" si="30"/>
        <v>9419</v>
      </c>
      <c r="G77" s="12">
        <f t="shared" si="30"/>
        <v>13451</v>
      </c>
      <c r="H77" s="12">
        <f t="shared" si="30"/>
        <v>14150</v>
      </c>
    </row>
    <row r="78" spans="1:8">
      <c r="A78" s="3"/>
      <c r="B78" s="9" t="s">
        <v>51</v>
      </c>
      <c r="C78" s="11">
        <v>46876</v>
      </c>
      <c r="D78" s="11">
        <v>46876</v>
      </c>
      <c r="E78" s="11">
        <v>10810</v>
      </c>
      <c r="F78" s="11">
        <v>9171</v>
      </c>
      <c r="G78" s="11">
        <v>13247</v>
      </c>
      <c r="H78" s="28">
        <v>13648</v>
      </c>
    </row>
    <row r="79" spans="1:8">
      <c r="A79" s="3"/>
      <c r="B79" s="9" t="s">
        <v>52</v>
      </c>
      <c r="C79" s="11">
        <v>1154</v>
      </c>
      <c r="D79" s="11">
        <v>1154</v>
      </c>
      <c r="E79" s="11">
        <v>200</v>
      </c>
      <c r="F79" s="11">
        <v>248</v>
      </c>
      <c r="G79" s="11">
        <v>204</v>
      </c>
      <c r="H79" s="28">
        <v>502</v>
      </c>
    </row>
    <row r="80" spans="1:8">
      <c r="A80" s="4">
        <v>3</v>
      </c>
      <c r="B80" s="15" t="s">
        <v>25</v>
      </c>
      <c r="C80" s="12">
        <f t="shared" ref="C80:H80" si="31">C82+C83+C84+C81</f>
        <v>70420</v>
      </c>
      <c r="D80" s="12">
        <f t="shared" si="31"/>
        <v>70420</v>
      </c>
      <c r="E80" s="12">
        <f t="shared" si="31"/>
        <v>4878</v>
      </c>
      <c r="F80" s="12">
        <f t="shared" si="31"/>
        <v>4499</v>
      </c>
      <c r="G80" s="12">
        <f t="shared" si="31"/>
        <v>32651</v>
      </c>
      <c r="H80" s="12">
        <f t="shared" si="31"/>
        <v>28392</v>
      </c>
    </row>
    <row r="81" spans="1:8">
      <c r="A81" s="4"/>
      <c r="B81" s="89" t="s">
        <v>202</v>
      </c>
      <c r="C81" s="40">
        <v>59871</v>
      </c>
      <c r="D81" s="40">
        <v>59871</v>
      </c>
      <c r="E81" s="40">
        <v>0</v>
      </c>
      <c r="F81" s="40">
        <v>0</v>
      </c>
      <c r="G81" s="40">
        <v>32101</v>
      </c>
      <c r="H81" s="40">
        <v>27770</v>
      </c>
    </row>
    <row r="82" spans="1:8">
      <c r="A82" s="3"/>
      <c r="B82" s="9" t="s">
        <v>53</v>
      </c>
      <c r="C82" s="11">
        <v>8000</v>
      </c>
      <c r="D82" s="11">
        <v>8000</v>
      </c>
      <c r="E82" s="11">
        <v>4179</v>
      </c>
      <c r="F82" s="11">
        <v>3821</v>
      </c>
      <c r="G82" s="11">
        <v>0</v>
      </c>
      <c r="H82" s="28">
        <v>0</v>
      </c>
    </row>
    <row r="83" spans="1:8">
      <c r="A83" s="3"/>
      <c r="B83" s="9" t="s">
        <v>63</v>
      </c>
      <c r="C83" s="11">
        <v>330</v>
      </c>
      <c r="D83" s="11">
        <v>330</v>
      </c>
      <c r="E83" s="11">
        <v>130</v>
      </c>
      <c r="F83" s="11">
        <v>120</v>
      </c>
      <c r="G83" s="11">
        <v>0</v>
      </c>
      <c r="H83" s="28">
        <v>80</v>
      </c>
    </row>
    <row r="84" spans="1:8">
      <c r="A84" s="3"/>
      <c r="B84" s="9" t="s">
        <v>194</v>
      </c>
      <c r="C84" s="11">
        <v>2219</v>
      </c>
      <c r="D84" s="11">
        <v>2219</v>
      </c>
      <c r="E84" s="11">
        <v>569</v>
      </c>
      <c r="F84" s="11">
        <v>558</v>
      </c>
      <c r="G84" s="11">
        <v>550</v>
      </c>
      <c r="H84" s="28">
        <v>542</v>
      </c>
    </row>
    <row r="85" spans="1:8">
      <c r="A85" s="4">
        <v>4</v>
      </c>
      <c r="B85" s="15" t="s">
        <v>195</v>
      </c>
      <c r="C85" s="12">
        <v>87317</v>
      </c>
      <c r="D85" s="12">
        <v>87317</v>
      </c>
      <c r="E85" s="12">
        <v>0</v>
      </c>
      <c r="F85" s="12">
        <v>0</v>
      </c>
      <c r="G85" s="12">
        <v>43660</v>
      </c>
      <c r="H85" s="17">
        <v>43657</v>
      </c>
    </row>
    <row r="86" spans="1:8">
      <c r="A86" s="21" t="s">
        <v>24</v>
      </c>
      <c r="B86" s="21" t="s">
        <v>23</v>
      </c>
      <c r="C86" s="22">
        <f t="shared" ref="C86:H86" si="32">C62+C77+C80+C85</f>
        <v>276810</v>
      </c>
      <c r="D86" s="22">
        <f t="shared" si="32"/>
        <v>280820</v>
      </c>
      <c r="E86" s="22">
        <f t="shared" si="32"/>
        <v>39548.400000000001</v>
      </c>
      <c r="F86" s="22">
        <f t="shared" si="32"/>
        <v>35853.17</v>
      </c>
      <c r="G86" s="22">
        <f t="shared" si="32"/>
        <v>104449.37</v>
      </c>
      <c r="H86" s="22">
        <f t="shared" si="32"/>
        <v>100969.06</v>
      </c>
    </row>
    <row r="87" spans="1:8">
      <c r="A87" s="4">
        <v>1</v>
      </c>
      <c r="B87" s="15" t="s">
        <v>22</v>
      </c>
      <c r="C87" s="12">
        <f t="shared" ref="C87:H87" si="33">C88+C89</f>
        <v>5870</v>
      </c>
      <c r="D87" s="12">
        <f t="shared" si="33"/>
        <v>5870</v>
      </c>
      <c r="E87" s="12">
        <f t="shared" si="33"/>
        <v>1512.74</v>
      </c>
      <c r="F87" s="12">
        <f t="shared" si="33"/>
        <v>1631.5</v>
      </c>
      <c r="G87" s="12">
        <f t="shared" si="33"/>
        <v>1347.71</v>
      </c>
      <c r="H87" s="12">
        <f t="shared" si="33"/>
        <v>1378.05</v>
      </c>
    </row>
    <row r="88" spans="1:8">
      <c r="A88" s="3"/>
      <c r="B88" s="10" t="s">
        <v>32</v>
      </c>
      <c r="C88" s="11">
        <v>4470</v>
      </c>
      <c r="D88" s="11">
        <v>4470</v>
      </c>
      <c r="E88" s="11">
        <v>890.24</v>
      </c>
      <c r="F88" s="11">
        <v>1225.5</v>
      </c>
      <c r="G88" s="11">
        <v>1156.21</v>
      </c>
      <c r="H88" s="28">
        <v>1198.05</v>
      </c>
    </row>
    <row r="89" spans="1:8">
      <c r="A89" s="3"/>
      <c r="B89" s="10" t="s">
        <v>33</v>
      </c>
      <c r="C89" s="11">
        <v>1400</v>
      </c>
      <c r="D89" s="11">
        <v>1400</v>
      </c>
      <c r="E89" s="11">
        <v>622.5</v>
      </c>
      <c r="F89" s="11">
        <v>406</v>
      </c>
      <c r="G89" s="11">
        <v>191.5</v>
      </c>
      <c r="H89" s="28">
        <v>180</v>
      </c>
    </row>
    <row r="90" spans="1:8">
      <c r="A90" s="3"/>
      <c r="B90" s="48" t="s">
        <v>22</v>
      </c>
      <c r="C90" s="44">
        <v>5870</v>
      </c>
      <c r="D90" s="44">
        <v>5870</v>
      </c>
      <c r="E90" s="44">
        <v>1512.74</v>
      </c>
      <c r="F90" s="44">
        <v>1631.5</v>
      </c>
      <c r="G90" s="44">
        <v>1347.71</v>
      </c>
      <c r="H90" s="45">
        <v>1378.05</v>
      </c>
    </row>
    <row r="91" spans="1:8">
      <c r="A91" s="4">
        <v>2</v>
      </c>
      <c r="B91" s="15" t="s">
        <v>21</v>
      </c>
      <c r="C91" s="12">
        <f t="shared" ref="C91:H91" si="34">C92+C93+C94</f>
        <v>11320</v>
      </c>
      <c r="D91" s="12">
        <f t="shared" si="34"/>
        <v>8020</v>
      </c>
      <c r="E91" s="12">
        <f t="shared" si="34"/>
        <v>215</v>
      </c>
      <c r="F91" s="12">
        <f t="shared" si="34"/>
        <v>1655</v>
      </c>
      <c r="G91" s="12">
        <f t="shared" si="34"/>
        <v>6035</v>
      </c>
      <c r="H91" s="12">
        <f t="shared" si="34"/>
        <v>115</v>
      </c>
    </row>
    <row r="92" spans="1:8">
      <c r="A92" s="3"/>
      <c r="B92" s="10" t="s">
        <v>36</v>
      </c>
      <c r="C92" s="19">
        <v>420</v>
      </c>
      <c r="D92" s="19">
        <v>420</v>
      </c>
      <c r="E92" s="19">
        <v>115</v>
      </c>
      <c r="F92" s="19">
        <v>115</v>
      </c>
      <c r="G92" s="19">
        <v>75</v>
      </c>
      <c r="H92" s="28">
        <v>115</v>
      </c>
    </row>
    <row r="93" spans="1:8">
      <c r="A93" s="3"/>
      <c r="B93" s="10" t="s">
        <v>68</v>
      </c>
      <c r="C93" s="19">
        <v>10700</v>
      </c>
      <c r="D93" s="19">
        <v>7400</v>
      </c>
      <c r="E93" s="19">
        <v>0</v>
      </c>
      <c r="F93" s="19">
        <v>1540</v>
      </c>
      <c r="G93" s="19">
        <v>5860</v>
      </c>
      <c r="H93" s="28">
        <v>0</v>
      </c>
    </row>
    <row r="94" spans="1:8">
      <c r="A94" s="3"/>
      <c r="B94" s="15" t="s">
        <v>62</v>
      </c>
      <c r="C94" s="19">
        <v>200</v>
      </c>
      <c r="D94" s="19">
        <v>200</v>
      </c>
      <c r="E94" s="19">
        <v>100</v>
      </c>
      <c r="F94" s="19">
        <v>0</v>
      </c>
      <c r="G94" s="19">
        <v>100</v>
      </c>
      <c r="H94" s="28">
        <v>0</v>
      </c>
    </row>
    <row r="95" spans="1:8">
      <c r="A95" s="3"/>
      <c r="B95" s="47" t="s">
        <v>69</v>
      </c>
      <c r="C95" s="46">
        <v>10700</v>
      </c>
      <c r="D95" s="46">
        <v>7400</v>
      </c>
      <c r="E95" s="46">
        <v>0</v>
      </c>
      <c r="F95" s="46">
        <v>1540</v>
      </c>
      <c r="G95" s="46">
        <v>5860</v>
      </c>
      <c r="H95" s="45">
        <v>0</v>
      </c>
    </row>
    <row r="96" spans="1:8">
      <c r="A96" s="3"/>
      <c r="B96" s="47" t="s">
        <v>70</v>
      </c>
      <c r="C96" s="46">
        <v>200</v>
      </c>
      <c r="D96" s="46">
        <v>200</v>
      </c>
      <c r="E96" s="46">
        <v>100</v>
      </c>
      <c r="F96" s="46">
        <v>0</v>
      </c>
      <c r="G96" s="46">
        <v>100</v>
      </c>
      <c r="H96" s="45">
        <v>0</v>
      </c>
    </row>
    <row r="97" spans="1:8">
      <c r="A97" s="3"/>
      <c r="B97" s="47" t="s">
        <v>71</v>
      </c>
      <c r="C97" s="46">
        <v>420</v>
      </c>
      <c r="D97" s="46">
        <v>420</v>
      </c>
      <c r="E97" s="46">
        <v>115</v>
      </c>
      <c r="F97" s="46">
        <v>115</v>
      </c>
      <c r="G97" s="46">
        <v>75</v>
      </c>
      <c r="H97" s="45">
        <v>115</v>
      </c>
    </row>
    <row r="98" spans="1:8">
      <c r="A98" s="4">
        <v>3</v>
      </c>
      <c r="B98" s="24" t="s">
        <v>58</v>
      </c>
      <c r="C98" s="12">
        <f t="shared" ref="C98:H98" si="35">C99+C100</f>
        <v>3170</v>
      </c>
      <c r="D98" s="12">
        <f t="shared" si="35"/>
        <v>3170</v>
      </c>
      <c r="E98" s="12">
        <f t="shared" si="35"/>
        <v>725</v>
      </c>
      <c r="F98" s="12">
        <f t="shared" si="35"/>
        <v>806</v>
      </c>
      <c r="G98" s="12">
        <f t="shared" si="35"/>
        <v>803</v>
      </c>
      <c r="H98" s="12">
        <f t="shared" si="35"/>
        <v>836</v>
      </c>
    </row>
    <row r="99" spans="1:8">
      <c r="A99" s="4"/>
      <c r="B99" s="48" t="s">
        <v>72</v>
      </c>
      <c r="C99" s="44">
        <v>3112</v>
      </c>
      <c r="D99" s="44">
        <v>3112</v>
      </c>
      <c r="E99" s="44">
        <v>725</v>
      </c>
      <c r="F99" s="44">
        <v>806</v>
      </c>
      <c r="G99" s="46">
        <v>803</v>
      </c>
      <c r="H99" s="45">
        <v>778</v>
      </c>
    </row>
    <row r="100" spans="1:8">
      <c r="A100" s="4"/>
      <c r="B100" s="48" t="s">
        <v>207</v>
      </c>
      <c r="C100" s="44">
        <v>58</v>
      </c>
      <c r="D100" s="44">
        <v>58</v>
      </c>
      <c r="E100" s="44">
        <v>0</v>
      </c>
      <c r="F100" s="44">
        <v>0</v>
      </c>
      <c r="G100" s="46">
        <v>0</v>
      </c>
      <c r="H100" s="45">
        <v>58</v>
      </c>
    </row>
    <row r="101" spans="1:8">
      <c r="A101" s="4">
        <v>4</v>
      </c>
      <c r="B101" s="15" t="s">
        <v>20</v>
      </c>
      <c r="C101" s="12">
        <f t="shared" ref="C101:H101" si="36">C102+C103+C104+C105</f>
        <v>2374</v>
      </c>
      <c r="D101" s="12">
        <f t="shared" si="36"/>
        <v>2374</v>
      </c>
      <c r="E101" s="12">
        <f t="shared" si="36"/>
        <v>573.17999999999995</v>
      </c>
      <c r="F101" s="12">
        <f t="shared" si="36"/>
        <v>669.38</v>
      </c>
      <c r="G101" s="12">
        <f t="shared" si="36"/>
        <v>655.47</v>
      </c>
      <c r="H101" s="12">
        <f t="shared" si="36"/>
        <v>475.97</v>
      </c>
    </row>
    <row r="102" spans="1:8">
      <c r="A102" s="3"/>
      <c r="B102" s="10" t="s">
        <v>32</v>
      </c>
      <c r="C102" s="13">
        <v>84</v>
      </c>
      <c r="D102" s="13">
        <v>84</v>
      </c>
      <c r="E102" s="13">
        <v>18.03</v>
      </c>
      <c r="F102" s="13">
        <v>11.53</v>
      </c>
      <c r="G102" s="13">
        <v>7.22</v>
      </c>
      <c r="H102" s="28">
        <v>47.22</v>
      </c>
    </row>
    <row r="103" spans="1:8">
      <c r="A103" s="3"/>
      <c r="B103" s="10" t="s">
        <v>33</v>
      </c>
      <c r="C103" s="13">
        <v>80</v>
      </c>
      <c r="D103" s="13">
        <v>80</v>
      </c>
      <c r="E103" s="13">
        <v>20.149999999999999</v>
      </c>
      <c r="F103" s="13">
        <v>12.85</v>
      </c>
      <c r="G103" s="13">
        <v>31.25</v>
      </c>
      <c r="H103" s="28">
        <v>15.75</v>
      </c>
    </row>
    <row r="104" spans="1:8">
      <c r="A104" s="3"/>
      <c r="B104" s="10" t="s">
        <v>36</v>
      </c>
      <c r="C104" s="13">
        <v>2060</v>
      </c>
      <c r="D104" s="13">
        <v>2060</v>
      </c>
      <c r="E104" s="13">
        <v>535</v>
      </c>
      <c r="F104" s="13">
        <v>645</v>
      </c>
      <c r="G104" s="13">
        <v>467</v>
      </c>
      <c r="H104" s="28">
        <v>413</v>
      </c>
    </row>
    <row r="105" spans="1:8">
      <c r="A105" s="3"/>
      <c r="B105" s="10" t="s">
        <v>64</v>
      </c>
      <c r="C105" s="13">
        <v>150</v>
      </c>
      <c r="D105" s="13">
        <v>150</v>
      </c>
      <c r="E105" s="13">
        <v>0</v>
      </c>
      <c r="F105" s="13">
        <v>0</v>
      </c>
      <c r="G105" s="13">
        <v>150</v>
      </c>
      <c r="H105" s="28">
        <v>0</v>
      </c>
    </row>
    <row r="106" spans="1:8">
      <c r="A106" s="3"/>
      <c r="B106" s="48" t="s">
        <v>73</v>
      </c>
      <c r="C106" s="49">
        <v>2060</v>
      </c>
      <c r="D106" s="49">
        <v>2060</v>
      </c>
      <c r="E106" s="49">
        <v>535</v>
      </c>
      <c r="F106" s="49">
        <v>645</v>
      </c>
      <c r="G106" s="49">
        <v>467</v>
      </c>
      <c r="H106" s="45">
        <v>413</v>
      </c>
    </row>
    <row r="107" spans="1:8">
      <c r="A107" s="3"/>
      <c r="B107" s="48" t="s">
        <v>74</v>
      </c>
      <c r="C107" s="49">
        <v>314</v>
      </c>
      <c r="D107" s="49">
        <v>314</v>
      </c>
      <c r="E107" s="49">
        <v>38.18</v>
      </c>
      <c r="F107" s="49">
        <v>24.38</v>
      </c>
      <c r="G107" s="49">
        <v>188.47</v>
      </c>
      <c r="H107" s="45">
        <v>62.97</v>
      </c>
    </row>
    <row r="108" spans="1:8">
      <c r="A108" s="4">
        <v>5</v>
      </c>
      <c r="B108" s="15" t="s">
        <v>19</v>
      </c>
      <c r="C108" s="12">
        <f t="shared" ref="C108:H108" si="37">C109+C110+C112+C113+C114+C111</f>
        <v>68837</v>
      </c>
      <c r="D108" s="12">
        <f t="shared" si="37"/>
        <v>70317</v>
      </c>
      <c r="E108" s="12">
        <f t="shared" si="37"/>
        <v>14480.179999999998</v>
      </c>
      <c r="F108" s="12">
        <f t="shared" si="37"/>
        <v>10531.480000000001</v>
      </c>
      <c r="G108" s="12">
        <f t="shared" si="37"/>
        <v>22290.3</v>
      </c>
      <c r="H108" s="12">
        <f t="shared" si="37"/>
        <v>23015.040000000001</v>
      </c>
    </row>
    <row r="109" spans="1:8">
      <c r="A109" s="3"/>
      <c r="B109" s="10" t="s">
        <v>32</v>
      </c>
      <c r="C109" s="13">
        <v>42437</v>
      </c>
      <c r="D109" s="13">
        <v>42437</v>
      </c>
      <c r="E109" s="13">
        <v>10810</v>
      </c>
      <c r="F109" s="13">
        <v>9171</v>
      </c>
      <c r="G109" s="13">
        <v>11027</v>
      </c>
      <c r="H109" s="28">
        <v>11429</v>
      </c>
    </row>
    <row r="110" spans="1:8">
      <c r="A110" s="3"/>
      <c r="B110" s="10" t="s">
        <v>33</v>
      </c>
      <c r="C110" s="13">
        <v>4175</v>
      </c>
      <c r="D110" s="13">
        <v>5467</v>
      </c>
      <c r="E110" s="13">
        <v>3223.05</v>
      </c>
      <c r="F110" s="13">
        <v>1220.1099999999999</v>
      </c>
      <c r="G110" s="13">
        <v>390.8</v>
      </c>
      <c r="H110" s="28">
        <v>633.04</v>
      </c>
    </row>
    <row r="111" spans="1:8">
      <c r="A111" s="3"/>
      <c r="B111" s="10" t="s">
        <v>208</v>
      </c>
      <c r="C111" s="13">
        <v>21690</v>
      </c>
      <c r="D111" s="13">
        <v>21690</v>
      </c>
      <c r="E111" s="13">
        <v>0</v>
      </c>
      <c r="F111" s="13">
        <v>0</v>
      </c>
      <c r="G111" s="13">
        <v>10871</v>
      </c>
      <c r="H111" s="28">
        <v>10819</v>
      </c>
    </row>
    <row r="112" spans="1:8">
      <c r="A112" s="3"/>
      <c r="B112" s="10" t="s">
        <v>34</v>
      </c>
      <c r="C112" s="13">
        <v>270</v>
      </c>
      <c r="D112" s="13">
        <v>270</v>
      </c>
      <c r="E112" s="13">
        <v>91.21</v>
      </c>
      <c r="F112" s="13">
        <v>88.77</v>
      </c>
      <c r="G112" s="13">
        <v>1.5</v>
      </c>
      <c r="H112" s="28">
        <v>88.52</v>
      </c>
    </row>
    <row r="113" spans="1:8">
      <c r="A113" s="3"/>
      <c r="B113" s="10" t="s">
        <v>38</v>
      </c>
      <c r="C113" s="13">
        <v>140</v>
      </c>
      <c r="D113" s="13">
        <v>148</v>
      </c>
      <c r="E113" s="13">
        <v>50.92</v>
      </c>
      <c r="F113" s="13">
        <v>51.6</v>
      </c>
      <c r="G113" s="13">
        <v>0</v>
      </c>
      <c r="H113" s="28">
        <v>45.48</v>
      </c>
    </row>
    <row r="114" spans="1:8">
      <c r="A114" s="3"/>
      <c r="B114" s="10" t="s">
        <v>64</v>
      </c>
      <c r="C114" s="13">
        <v>125</v>
      </c>
      <c r="D114" s="13">
        <v>305</v>
      </c>
      <c r="E114" s="13">
        <v>305</v>
      </c>
      <c r="F114" s="13">
        <v>0</v>
      </c>
      <c r="G114" s="13">
        <v>0</v>
      </c>
      <c r="H114" s="28">
        <v>0</v>
      </c>
    </row>
    <row r="115" spans="1:8">
      <c r="A115" s="3"/>
      <c r="B115" s="48" t="s">
        <v>75</v>
      </c>
      <c r="C115" s="49">
        <v>7795.81</v>
      </c>
      <c r="D115" s="49">
        <v>7958.51</v>
      </c>
      <c r="E115" s="49">
        <v>2366.9299999999998</v>
      </c>
      <c r="F115" s="49">
        <v>1654.3</v>
      </c>
      <c r="G115" s="49">
        <v>1921.46</v>
      </c>
      <c r="H115" s="45">
        <v>2015.82</v>
      </c>
    </row>
    <row r="116" spans="1:8">
      <c r="A116" s="3"/>
      <c r="B116" s="48" t="s">
        <v>76</v>
      </c>
      <c r="C116" s="49">
        <v>28672.959999999999</v>
      </c>
      <c r="D116" s="49">
        <v>28991.66</v>
      </c>
      <c r="E116" s="49">
        <v>3886.35</v>
      </c>
      <c r="F116" s="49">
        <v>2555.75</v>
      </c>
      <c r="G116" s="49">
        <v>11208.47</v>
      </c>
      <c r="H116" s="45">
        <v>11341.09</v>
      </c>
    </row>
    <row r="117" spans="1:8">
      <c r="A117" s="3"/>
      <c r="B117" s="48" t="s">
        <v>77</v>
      </c>
      <c r="C117" s="49">
        <v>31787.78</v>
      </c>
      <c r="D117" s="49">
        <v>32606.38</v>
      </c>
      <c r="E117" s="49">
        <v>7977.84</v>
      </c>
      <c r="F117" s="49">
        <v>6116.71</v>
      </c>
      <c r="G117" s="49">
        <v>9010.36</v>
      </c>
      <c r="H117" s="45">
        <v>9501.4699999999993</v>
      </c>
    </row>
    <row r="118" spans="1:8">
      <c r="A118" s="3"/>
      <c r="B118" s="48" t="s">
        <v>78</v>
      </c>
      <c r="C118" s="49">
        <v>580.45000000000005</v>
      </c>
      <c r="D118" s="49">
        <v>580.45000000000005</v>
      </c>
      <c r="E118" s="49">
        <v>69.06</v>
      </c>
      <c r="F118" s="49">
        <v>204.72</v>
      </c>
      <c r="G118" s="49">
        <v>150.01</v>
      </c>
      <c r="H118" s="45">
        <v>156.66</v>
      </c>
    </row>
    <row r="119" spans="1:8">
      <c r="A119" s="3"/>
      <c r="B119" s="48" t="s">
        <v>38</v>
      </c>
      <c r="C119" s="49">
        <v>0</v>
      </c>
      <c r="D119" s="49">
        <v>180</v>
      </c>
      <c r="E119" s="49">
        <v>180</v>
      </c>
      <c r="F119" s="49">
        <v>0</v>
      </c>
      <c r="G119" s="49">
        <v>0</v>
      </c>
      <c r="H119" s="45">
        <v>0</v>
      </c>
    </row>
    <row r="120" spans="1:8">
      <c r="A120" s="4">
        <v>6</v>
      </c>
      <c r="B120" s="15" t="s">
        <v>18</v>
      </c>
      <c r="C120" s="12">
        <f t="shared" ref="C120:H120" si="38">C123+C121+C122</f>
        <v>2280</v>
      </c>
      <c r="D120" s="12">
        <f t="shared" si="38"/>
        <v>2280</v>
      </c>
      <c r="E120" s="12">
        <f t="shared" si="38"/>
        <v>594.55999999999995</v>
      </c>
      <c r="F120" s="12">
        <f t="shared" si="38"/>
        <v>574.54999999999995</v>
      </c>
      <c r="G120" s="12">
        <f t="shared" si="38"/>
        <v>561.45000000000005</v>
      </c>
      <c r="H120" s="12">
        <f t="shared" si="38"/>
        <v>549.44000000000005</v>
      </c>
    </row>
    <row r="121" spans="1:8">
      <c r="A121" s="4"/>
      <c r="B121" s="10" t="s">
        <v>32</v>
      </c>
      <c r="C121" s="26">
        <v>2219</v>
      </c>
      <c r="D121" s="26">
        <v>2219</v>
      </c>
      <c r="E121" s="26">
        <v>566.55999999999995</v>
      </c>
      <c r="F121" s="26">
        <v>558.54999999999995</v>
      </c>
      <c r="G121" s="26">
        <v>547.45000000000005</v>
      </c>
      <c r="H121" s="26">
        <v>546.44000000000005</v>
      </c>
    </row>
    <row r="122" spans="1:8">
      <c r="A122" s="4"/>
      <c r="B122" s="10" t="s">
        <v>33</v>
      </c>
      <c r="C122" s="26">
        <v>40</v>
      </c>
      <c r="D122" s="26">
        <v>40</v>
      </c>
      <c r="E122" s="26">
        <v>7</v>
      </c>
      <c r="F122" s="26">
        <v>16</v>
      </c>
      <c r="G122" s="26">
        <v>14</v>
      </c>
      <c r="H122" s="26">
        <v>3</v>
      </c>
    </row>
    <row r="123" spans="1:8">
      <c r="A123" s="3"/>
      <c r="B123" s="10" t="s">
        <v>34</v>
      </c>
      <c r="C123" s="93">
        <v>21</v>
      </c>
      <c r="D123" s="93">
        <v>21</v>
      </c>
      <c r="E123" s="93">
        <v>21</v>
      </c>
      <c r="F123" s="93">
        <v>0</v>
      </c>
      <c r="G123" s="93">
        <v>0</v>
      </c>
      <c r="H123" s="91">
        <v>0</v>
      </c>
    </row>
    <row r="124" spans="1:8">
      <c r="A124" s="3"/>
      <c r="B124" s="48" t="s">
        <v>196</v>
      </c>
      <c r="C124" s="49">
        <v>2259</v>
      </c>
      <c r="D124" s="49">
        <v>2259</v>
      </c>
      <c r="E124" s="49">
        <v>573.55999999999995</v>
      </c>
      <c r="F124" s="49">
        <v>574.54999999999995</v>
      </c>
      <c r="G124" s="49">
        <v>561.45000000000005</v>
      </c>
      <c r="H124" s="45">
        <v>549.44000000000005</v>
      </c>
    </row>
    <row r="125" spans="1:8">
      <c r="A125" s="3"/>
      <c r="B125" s="48" t="s">
        <v>79</v>
      </c>
      <c r="C125" s="49">
        <v>21</v>
      </c>
      <c r="D125" s="49">
        <v>21</v>
      </c>
      <c r="E125" s="49">
        <v>21</v>
      </c>
      <c r="F125" s="49">
        <v>0</v>
      </c>
      <c r="G125" s="49">
        <v>0</v>
      </c>
      <c r="H125" s="45">
        <v>0</v>
      </c>
    </row>
    <row r="126" spans="1:8">
      <c r="A126" s="4">
        <v>8</v>
      </c>
      <c r="B126" s="15" t="s">
        <v>17</v>
      </c>
      <c r="C126" s="12">
        <f t="shared" ref="C126:H126" si="39">C127+C128+C129+C131+C132+C130</f>
        <v>12237</v>
      </c>
      <c r="D126" s="12">
        <f t="shared" si="39"/>
        <v>12237</v>
      </c>
      <c r="E126" s="12">
        <f t="shared" si="39"/>
        <v>1824.98</v>
      </c>
      <c r="F126" s="12">
        <f t="shared" si="39"/>
        <v>1962.35</v>
      </c>
      <c r="G126" s="12">
        <f t="shared" si="39"/>
        <v>4229.92</v>
      </c>
      <c r="H126" s="12">
        <f t="shared" si="39"/>
        <v>4219.75</v>
      </c>
    </row>
    <row r="127" spans="1:8">
      <c r="A127" s="3"/>
      <c r="B127" s="10" t="s">
        <v>32</v>
      </c>
      <c r="C127" s="13">
        <v>1115</v>
      </c>
      <c r="D127" s="13">
        <v>1115</v>
      </c>
      <c r="E127" s="13">
        <v>284.85000000000002</v>
      </c>
      <c r="F127" s="13">
        <v>284.85000000000002</v>
      </c>
      <c r="G127" s="13">
        <v>284.05</v>
      </c>
      <c r="H127" s="28">
        <v>261.25</v>
      </c>
    </row>
    <row r="128" spans="1:8">
      <c r="A128" s="3"/>
      <c r="B128" s="10" t="s">
        <v>33</v>
      </c>
      <c r="C128" s="13">
        <v>2274</v>
      </c>
      <c r="D128" s="13">
        <v>2274</v>
      </c>
      <c r="E128" s="13">
        <v>803</v>
      </c>
      <c r="F128" s="13">
        <v>860</v>
      </c>
      <c r="G128" s="13">
        <v>317</v>
      </c>
      <c r="H128" s="28">
        <v>294</v>
      </c>
    </row>
    <row r="129" spans="1:8">
      <c r="A129" s="3"/>
      <c r="B129" s="10" t="s">
        <v>36</v>
      </c>
      <c r="C129" s="13">
        <v>2383</v>
      </c>
      <c r="D129" s="13">
        <v>2383</v>
      </c>
      <c r="E129" s="13">
        <v>659.13</v>
      </c>
      <c r="F129" s="13">
        <v>637.5</v>
      </c>
      <c r="G129" s="13">
        <v>525.87</v>
      </c>
      <c r="H129" s="28">
        <v>560.5</v>
      </c>
    </row>
    <row r="130" spans="1:8">
      <c r="A130" s="3"/>
      <c r="B130" s="10" t="s">
        <v>208</v>
      </c>
      <c r="C130" s="13">
        <v>6045</v>
      </c>
      <c r="D130" s="13">
        <v>6045</v>
      </c>
      <c r="E130" s="13">
        <v>0</v>
      </c>
      <c r="F130" s="13">
        <v>0</v>
      </c>
      <c r="G130" s="13">
        <v>3023</v>
      </c>
      <c r="H130" s="28">
        <v>3022</v>
      </c>
    </row>
    <row r="131" spans="1:8">
      <c r="A131" s="3"/>
      <c r="B131" s="10" t="s">
        <v>38</v>
      </c>
      <c r="C131" s="13">
        <v>20</v>
      </c>
      <c r="D131" s="13">
        <v>20</v>
      </c>
      <c r="E131" s="13">
        <v>3</v>
      </c>
      <c r="F131" s="13">
        <v>5</v>
      </c>
      <c r="G131" s="13">
        <v>5</v>
      </c>
      <c r="H131" s="28">
        <v>7</v>
      </c>
    </row>
    <row r="132" spans="1:8">
      <c r="A132" s="3"/>
      <c r="B132" s="10" t="s">
        <v>64</v>
      </c>
      <c r="C132" s="13">
        <v>400</v>
      </c>
      <c r="D132" s="13">
        <v>400</v>
      </c>
      <c r="E132" s="13">
        <v>75</v>
      </c>
      <c r="F132" s="13">
        <v>175</v>
      </c>
      <c r="G132" s="13">
        <v>75</v>
      </c>
      <c r="H132" s="28">
        <v>75</v>
      </c>
    </row>
    <row r="133" spans="1:8">
      <c r="A133" s="3"/>
      <c r="B133" s="48" t="s">
        <v>80</v>
      </c>
      <c r="C133" s="49">
        <v>1165</v>
      </c>
      <c r="D133" s="49">
        <v>1165</v>
      </c>
      <c r="E133" s="49">
        <v>310.13</v>
      </c>
      <c r="F133" s="49">
        <v>295.5</v>
      </c>
      <c r="G133" s="49">
        <v>270.87</v>
      </c>
      <c r="H133" s="45">
        <v>288.5</v>
      </c>
    </row>
    <row r="134" spans="1:8">
      <c r="A134" s="3"/>
      <c r="B134" s="48" t="s">
        <v>81</v>
      </c>
      <c r="C134" s="49">
        <v>198</v>
      </c>
      <c r="D134" s="49">
        <v>198</v>
      </c>
      <c r="E134" s="49">
        <v>55</v>
      </c>
      <c r="F134" s="49">
        <v>48</v>
      </c>
      <c r="G134" s="49">
        <v>45</v>
      </c>
      <c r="H134" s="45">
        <v>50</v>
      </c>
    </row>
    <row r="135" spans="1:8">
      <c r="A135" s="3"/>
      <c r="B135" s="48" t="s">
        <v>86</v>
      </c>
      <c r="C135" s="49">
        <v>60</v>
      </c>
      <c r="D135" s="49">
        <v>60</v>
      </c>
      <c r="E135" s="49">
        <v>15</v>
      </c>
      <c r="F135" s="49">
        <v>15</v>
      </c>
      <c r="G135" s="49">
        <v>15</v>
      </c>
      <c r="H135" s="45">
        <v>15</v>
      </c>
    </row>
    <row r="136" spans="1:8">
      <c r="A136" s="3"/>
      <c r="B136" s="48" t="s">
        <v>82</v>
      </c>
      <c r="C136" s="49">
        <v>1020</v>
      </c>
      <c r="D136" s="49">
        <v>1020</v>
      </c>
      <c r="E136" s="49">
        <v>294</v>
      </c>
      <c r="F136" s="49">
        <v>294</v>
      </c>
      <c r="G136" s="49">
        <v>210</v>
      </c>
      <c r="H136" s="45">
        <v>222</v>
      </c>
    </row>
    <row r="137" spans="1:8">
      <c r="A137" s="3"/>
      <c r="B137" s="48" t="s">
        <v>83</v>
      </c>
      <c r="C137" s="49">
        <v>20</v>
      </c>
      <c r="D137" s="49">
        <v>20</v>
      </c>
      <c r="E137" s="49">
        <v>3</v>
      </c>
      <c r="F137" s="49">
        <v>5</v>
      </c>
      <c r="G137" s="49">
        <v>5</v>
      </c>
      <c r="H137" s="45">
        <v>7</v>
      </c>
    </row>
    <row r="138" spans="1:8">
      <c r="A138" s="3"/>
      <c r="B138" s="48" t="s">
        <v>84</v>
      </c>
      <c r="C138" s="49">
        <v>8483</v>
      </c>
      <c r="D138" s="49">
        <v>8483</v>
      </c>
      <c r="E138" s="49">
        <v>612.85</v>
      </c>
      <c r="F138" s="49">
        <v>688.85</v>
      </c>
      <c r="G138" s="49">
        <v>3604.05</v>
      </c>
      <c r="H138" s="45">
        <v>3577.25</v>
      </c>
    </row>
    <row r="139" spans="1:8">
      <c r="A139" s="3"/>
      <c r="B139" s="48" t="s">
        <v>85</v>
      </c>
      <c r="C139" s="49">
        <v>1291</v>
      </c>
      <c r="D139" s="49">
        <v>1291</v>
      </c>
      <c r="E139" s="49">
        <v>535</v>
      </c>
      <c r="F139" s="49">
        <v>616</v>
      </c>
      <c r="G139" s="49">
        <v>80</v>
      </c>
      <c r="H139" s="45">
        <v>60</v>
      </c>
    </row>
    <row r="140" spans="1:8">
      <c r="A140" s="4">
        <v>9</v>
      </c>
      <c r="B140" s="15" t="s">
        <v>16</v>
      </c>
      <c r="C140" s="12">
        <f t="shared" ref="C140:H140" si="40">C141+C142+C143+C145+C144</f>
        <v>11792</v>
      </c>
      <c r="D140" s="12">
        <f t="shared" si="40"/>
        <v>12366.52</v>
      </c>
      <c r="E140" s="12">
        <f t="shared" si="40"/>
        <v>4038.87</v>
      </c>
      <c r="F140" s="12">
        <f t="shared" si="40"/>
        <v>3137.65</v>
      </c>
      <c r="G140" s="12">
        <f t="shared" si="40"/>
        <v>2751.45</v>
      </c>
      <c r="H140" s="12">
        <f t="shared" si="40"/>
        <v>2438.5500000000002</v>
      </c>
    </row>
    <row r="141" spans="1:8">
      <c r="A141" s="3"/>
      <c r="B141" s="10" t="s">
        <v>32</v>
      </c>
      <c r="C141" s="13">
        <v>6890</v>
      </c>
      <c r="D141" s="13">
        <v>6890</v>
      </c>
      <c r="E141" s="13">
        <v>1906.35</v>
      </c>
      <c r="F141" s="13">
        <v>1958.35</v>
      </c>
      <c r="G141" s="13">
        <v>1570.6</v>
      </c>
      <c r="H141" s="28">
        <v>1454.7</v>
      </c>
    </row>
    <row r="142" spans="1:8">
      <c r="A142" s="3"/>
      <c r="B142" s="10" t="s">
        <v>33</v>
      </c>
      <c r="C142" s="13">
        <v>1630</v>
      </c>
      <c r="D142" s="13">
        <v>1630</v>
      </c>
      <c r="E142" s="13">
        <v>460</v>
      </c>
      <c r="F142" s="13">
        <v>440.3</v>
      </c>
      <c r="G142" s="13">
        <v>343.85</v>
      </c>
      <c r="H142" s="28">
        <v>385.85</v>
      </c>
    </row>
    <row r="143" spans="1:8">
      <c r="A143" s="3"/>
      <c r="B143" s="10" t="s">
        <v>36</v>
      </c>
      <c r="C143" s="13">
        <v>507</v>
      </c>
      <c r="D143" s="13">
        <v>507</v>
      </c>
      <c r="E143" s="13">
        <v>138</v>
      </c>
      <c r="F143" s="13">
        <v>139</v>
      </c>
      <c r="G143" s="13">
        <v>102</v>
      </c>
      <c r="H143" s="28">
        <v>128</v>
      </c>
    </row>
    <row r="144" spans="1:8">
      <c r="A144" s="3"/>
      <c r="B144" s="10" t="s">
        <v>34</v>
      </c>
      <c r="C144" s="13">
        <v>2400</v>
      </c>
      <c r="D144" s="13">
        <v>2400</v>
      </c>
      <c r="E144" s="13">
        <v>930</v>
      </c>
      <c r="F144" s="13">
        <v>480</v>
      </c>
      <c r="G144" s="13">
        <v>520</v>
      </c>
      <c r="H144" s="28">
        <v>470</v>
      </c>
    </row>
    <row r="145" spans="1:8">
      <c r="A145" s="3"/>
      <c r="B145" s="10" t="s">
        <v>64</v>
      </c>
      <c r="C145" s="13">
        <v>365</v>
      </c>
      <c r="D145" s="13">
        <v>939.52</v>
      </c>
      <c r="E145" s="13">
        <v>604.52</v>
      </c>
      <c r="F145" s="13">
        <v>120</v>
      </c>
      <c r="G145" s="13">
        <v>215</v>
      </c>
      <c r="H145" s="28">
        <v>0</v>
      </c>
    </row>
    <row r="146" spans="1:8">
      <c r="A146" s="3"/>
      <c r="B146" s="48" t="s">
        <v>87</v>
      </c>
      <c r="C146" s="49">
        <v>1422</v>
      </c>
      <c r="D146" s="49">
        <v>1996.52</v>
      </c>
      <c r="E146" s="49">
        <v>862.52</v>
      </c>
      <c r="F146" s="49">
        <v>389</v>
      </c>
      <c r="G146" s="49">
        <v>467</v>
      </c>
      <c r="H146" s="45">
        <v>278</v>
      </c>
    </row>
    <row r="147" spans="1:8">
      <c r="A147" s="3"/>
      <c r="B147" s="48" t="s">
        <v>88</v>
      </c>
      <c r="C147" s="49">
        <v>7127</v>
      </c>
      <c r="D147" s="49">
        <v>7127</v>
      </c>
      <c r="E147" s="49">
        <v>1980</v>
      </c>
      <c r="F147" s="49">
        <v>1979.5</v>
      </c>
      <c r="G147" s="49">
        <v>1663</v>
      </c>
      <c r="H147" s="45">
        <v>1504.5</v>
      </c>
    </row>
    <row r="148" spans="1:8">
      <c r="A148" s="3"/>
      <c r="B148" s="48" t="s">
        <v>89</v>
      </c>
      <c r="C148" s="49">
        <v>703</v>
      </c>
      <c r="D148" s="49">
        <v>703</v>
      </c>
      <c r="E148" s="49">
        <v>226.45</v>
      </c>
      <c r="F148" s="49">
        <v>189.25</v>
      </c>
      <c r="G148" s="49">
        <v>143.5</v>
      </c>
      <c r="H148" s="45">
        <v>143.80000000000001</v>
      </c>
    </row>
    <row r="149" spans="1:8">
      <c r="A149" s="3"/>
      <c r="B149" s="48" t="s">
        <v>90</v>
      </c>
      <c r="C149" s="49">
        <v>400</v>
      </c>
      <c r="D149" s="49">
        <v>400</v>
      </c>
      <c r="E149" s="49">
        <v>400</v>
      </c>
      <c r="F149" s="49">
        <v>0</v>
      </c>
      <c r="G149" s="49">
        <v>0</v>
      </c>
      <c r="H149" s="45">
        <v>0</v>
      </c>
    </row>
    <row r="150" spans="1:8">
      <c r="A150" s="3"/>
      <c r="B150" s="48" t="s">
        <v>91</v>
      </c>
      <c r="C150" s="49">
        <v>1065</v>
      </c>
      <c r="D150" s="49">
        <v>1065</v>
      </c>
      <c r="E150" s="49">
        <v>247.4</v>
      </c>
      <c r="F150" s="49">
        <v>291.10000000000002</v>
      </c>
      <c r="G150" s="49">
        <v>245.6</v>
      </c>
      <c r="H150" s="45">
        <v>280.89999999999998</v>
      </c>
    </row>
    <row r="151" spans="1:8">
      <c r="A151" s="3"/>
      <c r="B151" s="48" t="s">
        <v>92</v>
      </c>
      <c r="C151" s="49">
        <v>1075</v>
      </c>
      <c r="D151" s="49">
        <v>1075</v>
      </c>
      <c r="E151" s="49">
        <v>322.5</v>
      </c>
      <c r="F151" s="49">
        <v>288.8</v>
      </c>
      <c r="G151" s="49">
        <v>232.35</v>
      </c>
      <c r="H151" s="45">
        <v>231.35</v>
      </c>
    </row>
    <row r="152" spans="1:8">
      <c r="A152" s="4">
        <v>10</v>
      </c>
      <c r="B152" s="15" t="s">
        <v>15</v>
      </c>
      <c r="C152" s="12">
        <f t="shared" ref="C152:H152" si="41">C153+C154+C155+C156</f>
        <v>9887</v>
      </c>
      <c r="D152" s="12">
        <f t="shared" si="41"/>
        <v>13028.98</v>
      </c>
      <c r="E152" s="12">
        <f t="shared" si="41"/>
        <v>4462.1900000000005</v>
      </c>
      <c r="F152" s="12">
        <f t="shared" si="41"/>
        <v>5245.0599999999995</v>
      </c>
      <c r="G152" s="12">
        <f t="shared" si="41"/>
        <v>1846.22</v>
      </c>
      <c r="H152" s="12">
        <f t="shared" si="41"/>
        <v>1475.51</v>
      </c>
    </row>
    <row r="153" spans="1:8">
      <c r="A153" s="3"/>
      <c r="B153" s="10" t="s">
        <v>32</v>
      </c>
      <c r="C153" s="13">
        <v>954</v>
      </c>
      <c r="D153" s="13">
        <v>1086.69</v>
      </c>
      <c r="E153" s="13">
        <v>249.6</v>
      </c>
      <c r="F153" s="13">
        <v>297.77</v>
      </c>
      <c r="G153" s="13">
        <v>314.36</v>
      </c>
      <c r="H153" s="28">
        <v>224.96</v>
      </c>
    </row>
    <row r="154" spans="1:8">
      <c r="A154" s="3"/>
      <c r="B154" s="10" t="s">
        <v>33</v>
      </c>
      <c r="C154" s="13">
        <v>6710</v>
      </c>
      <c r="D154" s="13">
        <v>8077.31</v>
      </c>
      <c r="E154" s="13">
        <v>3257.61</v>
      </c>
      <c r="F154" s="13">
        <v>4047.29</v>
      </c>
      <c r="G154" s="13">
        <v>426.86</v>
      </c>
      <c r="H154" s="28">
        <v>345.55</v>
      </c>
    </row>
    <row r="155" spans="1:8">
      <c r="A155" s="3"/>
      <c r="B155" s="10" t="s">
        <v>208</v>
      </c>
      <c r="C155" s="13">
        <v>1750</v>
      </c>
      <c r="D155" s="13">
        <v>1750</v>
      </c>
      <c r="E155" s="13">
        <v>0</v>
      </c>
      <c r="F155" s="13">
        <v>0</v>
      </c>
      <c r="G155" s="13">
        <v>875</v>
      </c>
      <c r="H155" s="28">
        <v>875</v>
      </c>
    </row>
    <row r="156" spans="1:8">
      <c r="A156" s="3"/>
      <c r="B156" s="10" t="s">
        <v>64</v>
      </c>
      <c r="C156" s="13">
        <v>473</v>
      </c>
      <c r="D156" s="13">
        <v>2114.98</v>
      </c>
      <c r="E156" s="13">
        <v>954.98</v>
      </c>
      <c r="F156" s="13">
        <v>900</v>
      </c>
      <c r="G156" s="13">
        <v>230</v>
      </c>
      <c r="H156" s="28">
        <v>30</v>
      </c>
    </row>
    <row r="157" spans="1:8">
      <c r="A157" s="3"/>
      <c r="B157" s="48" t="s">
        <v>93</v>
      </c>
      <c r="C157" s="49">
        <v>300</v>
      </c>
      <c r="D157" s="49">
        <v>1373.07</v>
      </c>
      <c r="E157" s="49">
        <v>466.08</v>
      </c>
      <c r="F157" s="49">
        <v>833</v>
      </c>
      <c r="G157" s="49">
        <v>50</v>
      </c>
      <c r="H157" s="45">
        <v>24</v>
      </c>
    </row>
    <row r="158" spans="1:8">
      <c r="A158" s="3"/>
      <c r="B158" s="48" t="s">
        <v>94</v>
      </c>
      <c r="C158" s="49">
        <v>1932</v>
      </c>
      <c r="D158" s="49">
        <v>3132</v>
      </c>
      <c r="E158" s="49">
        <v>1597</v>
      </c>
      <c r="F158" s="49">
        <v>1510</v>
      </c>
      <c r="G158" s="49">
        <v>25</v>
      </c>
      <c r="H158" s="45">
        <v>0</v>
      </c>
    </row>
    <row r="159" spans="1:8">
      <c r="A159" s="3"/>
      <c r="B159" s="48" t="s">
        <v>209</v>
      </c>
      <c r="C159" s="49">
        <v>218</v>
      </c>
      <c r="D159" s="49">
        <v>218</v>
      </c>
      <c r="E159" s="49">
        <v>0</v>
      </c>
      <c r="F159" s="49">
        <v>70</v>
      </c>
      <c r="G159" s="49">
        <v>75</v>
      </c>
      <c r="H159" s="45">
        <v>73</v>
      </c>
    </row>
    <row r="160" spans="1:8">
      <c r="A160" s="3"/>
      <c r="B160" s="48" t="s">
        <v>95</v>
      </c>
      <c r="C160" s="49">
        <v>7437</v>
      </c>
      <c r="D160" s="49">
        <v>8305.91</v>
      </c>
      <c r="E160" s="49">
        <v>2399.12</v>
      </c>
      <c r="F160" s="49">
        <v>2832.06</v>
      </c>
      <c r="G160" s="49">
        <v>1696.22</v>
      </c>
      <c r="H160" s="45">
        <v>1378.51</v>
      </c>
    </row>
    <row r="161" spans="1:8">
      <c r="A161" s="4">
        <v>11</v>
      </c>
      <c r="B161" s="15" t="s">
        <v>14</v>
      </c>
      <c r="C161" s="12">
        <f t="shared" ref="C161:H161" si="42">C163+C162</f>
        <v>2248</v>
      </c>
      <c r="D161" s="12">
        <f t="shared" si="42"/>
        <v>2248</v>
      </c>
      <c r="E161" s="12">
        <f t="shared" si="42"/>
        <v>564.04999999999995</v>
      </c>
      <c r="F161" s="12">
        <f t="shared" si="42"/>
        <v>755.05</v>
      </c>
      <c r="G161" s="12">
        <f t="shared" si="42"/>
        <v>523.95000000000005</v>
      </c>
      <c r="H161" s="12">
        <f t="shared" si="42"/>
        <v>404.95</v>
      </c>
    </row>
    <row r="162" spans="1:8">
      <c r="A162" s="4"/>
      <c r="B162" s="10" t="s">
        <v>32</v>
      </c>
      <c r="C162" s="26">
        <v>1041</v>
      </c>
      <c r="D162" s="26">
        <v>1041</v>
      </c>
      <c r="E162" s="26">
        <v>283.25</v>
      </c>
      <c r="F162" s="26">
        <v>294.25</v>
      </c>
      <c r="G162" s="26">
        <v>291.25</v>
      </c>
      <c r="H162" s="26">
        <v>172.25</v>
      </c>
    </row>
    <row r="163" spans="1:8">
      <c r="A163" s="3"/>
      <c r="B163" s="10" t="s">
        <v>33</v>
      </c>
      <c r="C163" s="13">
        <v>1207</v>
      </c>
      <c r="D163" s="13">
        <v>1207</v>
      </c>
      <c r="E163" s="13">
        <v>280.8</v>
      </c>
      <c r="F163" s="13">
        <v>460.8</v>
      </c>
      <c r="G163" s="13">
        <v>232.7</v>
      </c>
      <c r="H163" s="28">
        <v>232.7</v>
      </c>
    </row>
    <row r="164" spans="1:8">
      <c r="A164" s="3"/>
      <c r="B164" s="48" t="s">
        <v>96</v>
      </c>
      <c r="C164" s="49">
        <v>1747</v>
      </c>
      <c r="D164" s="49">
        <v>1747</v>
      </c>
      <c r="E164" s="49">
        <v>564.04999999999995</v>
      </c>
      <c r="F164" s="49">
        <v>588.04999999999995</v>
      </c>
      <c r="G164" s="49">
        <v>356.95</v>
      </c>
      <c r="H164" s="45">
        <v>237.95</v>
      </c>
    </row>
    <row r="165" spans="1:8">
      <c r="A165" s="3"/>
      <c r="B165" s="48" t="s">
        <v>97</v>
      </c>
      <c r="C165" s="49">
        <v>501</v>
      </c>
      <c r="D165" s="49">
        <v>501</v>
      </c>
      <c r="E165" s="49">
        <v>0</v>
      </c>
      <c r="F165" s="49">
        <v>167</v>
      </c>
      <c r="G165" s="49">
        <v>167</v>
      </c>
      <c r="H165" s="45">
        <v>167</v>
      </c>
    </row>
    <row r="166" spans="1:8">
      <c r="A166" s="4">
        <v>12</v>
      </c>
      <c r="B166" s="15" t="s">
        <v>13</v>
      </c>
      <c r="C166" s="12">
        <f>C168</f>
        <v>4602</v>
      </c>
      <c r="D166" s="12">
        <f>D168+D167</f>
        <v>7952</v>
      </c>
      <c r="E166" s="12">
        <f>E168+E167</f>
        <v>1212.5</v>
      </c>
      <c r="F166" s="12">
        <f>F168+F167</f>
        <v>1715.5</v>
      </c>
      <c r="G166" s="12">
        <f>G168+G167</f>
        <v>1165.5</v>
      </c>
      <c r="H166" s="12">
        <f>H168+H167</f>
        <v>3858.5</v>
      </c>
    </row>
    <row r="167" spans="1:8">
      <c r="A167" s="4"/>
      <c r="B167" s="10" t="s">
        <v>33</v>
      </c>
      <c r="C167" s="40">
        <v>0</v>
      </c>
      <c r="D167" s="40">
        <v>3350</v>
      </c>
      <c r="E167" s="40">
        <v>555</v>
      </c>
      <c r="F167" s="40">
        <v>1315</v>
      </c>
      <c r="G167" s="40">
        <v>765</v>
      </c>
      <c r="H167" s="40">
        <v>715</v>
      </c>
    </row>
    <row r="168" spans="1:8">
      <c r="A168" s="4"/>
      <c r="B168" s="15" t="s">
        <v>62</v>
      </c>
      <c r="C168" s="39">
        <v>4602</v>
      </c>
      <c r="D168" s="39">
        <v>4602</v>
      </c>
      <c r="E168" s="39">
        <v>657.5</v>
      </c>
      <c r="F168" s="39">
        <v>400.5</v>
      </c>
      <c r="G168" s="26">
        <v>400.5</v>
      </c>
      <c r="H168" s="28">
        <v>3143.5</v>
      </c>
    </row>
    <row r="169" spans="1:8">
      <c r="A169" s="4"/>
      <c r="B169" s="47" t="s">
        <v>98</v>
      </c>
      <c r="C169" s="46">
        <v>1602</v>
      </c>
      <c r="D169" s="46">
        <v>1602</v>
      </c>
      <c r="E169" s="46">
        <v>475.5</v>
      </c>
      <c r="F169" s="46">
        <v>400.5</v>
      </c>
      <c r="G169" s="49">
        <v>400.5</v>
      </c>
      <c r="H169" s="45">
        <v>325</v>
      </c>
    </row>
    <row r="170" spans="1:8">
      <c r="A170" s="4"/>
      <c r="B170" s="47" t="s">
        <v>198</v>
      </c>
      <c r="C170" s="46">
        <v>3000</v>
      </c>
      <c r="D170" s="46">
        <v>3000</v>
      </c>
      <c r="E170" s="46">
        <v>182</v>
      </c>
      <c r="F170" s="46">
        <v>0</v>
      </c>
      <c r="G170" s="49">
        <v>0</v>
      </c>
      <c r="H170" s="45">
        <v>2818</v>
      </c>
    </row>
    <row r="171" spans="1:8">
      <c r="A171" s="4"/>
      <c r="B171" s="47" t="s">
        <v>222</v>
      </c>
      <c r="C171" s="46">
        <v>0</v>
      </c>
      <c r="D171" s="46">
        <v>3350</v>
      </c>
      <c r="E171" s="46">
        <v>555</v>
      </c>
      <c r="F171" s="46">
        <v>1315</v>
      </c>
      <c r="G171" s="49">
        <v>765</v>
      </c>
      <c r="H171" s="45">
        <v>715</v>
      </c>
    </row>
    <row r="172" spans="1:8">
      <c r="A172" s="4">
        <v>13</v>
      </c>
      <c r="B172" s="15" t="s">
        <v>12</v>
      </c>
      <c r="C172" s="12">
        <f t="shared" ref="C172:H172" si="43">C173+C177+C176</f>
        <v>120290</v>
      </c>
      <c r="D172" s="12">
        <f t="shared" si="43"/>
        <v>120290</v>
      </c>
      <c r="E172" s="12">
        <f>E173+E177+E176</f>
        <v>10211</v>
      </c>
      <c r="F172" s="12">
        <f t="shared" si="43"/>
        <v>6821</v>
      </c>
      <c r="G172" s="12">
        <f t="shared" si="43"/>
        <v>51629</v>
      </c>
      <c r="H172" s="12">
        <f t="shared" si="43"/>
        <v>51629</v>
      </c>
    </row>
    <row r="173" spans="1:8">
      <c r="A173" s="3"/>
      <c r="B173" s="10" t="s">
        <v>39</v>
      </c>
      <c r="C173" s="13">
        <v>17000</v>
      </c>
      <c r="D173" s="13">
        <v>17000</v>
      </c>
      <c r="E173" s="13">
        <v>10179</v>
      </c>
      <c r="F173" s="13">
        <v>6821</v>
      </c>
      <c r="G173" s="13">
        <v>0</v>
      </c>
      <c r="H173" s="28">
        <v>0</v>
      </c>
    </row>
    <row r="174" spans="1:8">
      <c r="A174" s="3"/>
      <c r="B174" s="95" t="s">
        <v>199</v>
      </c>
      <c r="C174" s="13">
        <v>9000</v>
      </c>
      <c r="D174" s="13">
        <v>9000</v>
      </c>
      <c r="E174" s="13">
        <v>6000</v>
      </c>
      <c r="F174" s="13">
        <v>3000</v>
      </c>
      <c r="G174" s="13">
        <v>0</v>
      </c>
      <c r="H174" s="28">
        <v>0</v>
      </c>
    </row>
    <row r="175" spans="1:8">
      <c r="A175" s="3"/>
      <c r="B175" s="95" t="s">
        <v>200</v>
      </c>
      <c r="C175" s="13">
        <v>8000</v>
      </c>
      <c r="D175" s="13">
        <v>8000</v>
      </c>
      <c r="E175" s="13">
        <v>4179</v>
      </c>
      <c r="F175" s="13">
        <v>3821</v>
      </c>
      <c r="G175" s="13">
        <v>0</v>
      </c>
      <c r="H175" s="28">
        <v>0</v>
      </c>
    </row>
    <row r="176" spans="1:8">
      <c r="A176" s="3"/>
      <c r="B176" s="10" t="s">
        <v>208</v>
      </c>
      <c r="C176" s="13">
        <v>103258</v>
      </c>
      <c r="D176" s="13">
        <v>103258</v>
      </c>
      <c r="E176" s="13">
        <v>0</v>
      </c>
      <c r="F176" s="13">
        <v>0</v>
      </c>
      <c r="G176" s="13">
        <v>51629</v>
      </c>
      <c r="H176" s="28">
        <v>51629</v>
      </c>
    </row>
    <row r="177" spans="1:8">
      <c r="A177" s="3"/>
      <c r="B177" s="10" t="s">
        <v>64</v>
      </c>
      <c r="C177" s="13">
        <v>32</v>
      </c>
      <c r="D177" s="13">
        <v>32</v>
      </c>
      <c r="E177" s="13">
        <v>32</v>
      </c>
      <c r="F177" s="13">
        <v>0</v>
      </c>
      <c r="G177" s="13">
        <v>0</v>
      </c>
      <c r="H177" s="28">
        <v>0</v>
      </c>
    </row>
    <row r="178" spans="1:8">
      <c r="A178" s="3"/>
      <c r="B178" s="48" t="s">
        <v>99</v>
      </c>
      <c r="C178" s="49">
        <v>120290</v>
      </c>
      <c r="D178" s="49">
        <v>120290</v>
      </c>
      <c r="E178" s="49">
        <v>10032</v>
      </c>
      <c r="F178" s="49">
        <v>7000</v>
      </c>
      <c r="G178" s="49">
        <v>51629</v>
      </c>
      <c r="H178" s="45">
        <v>51629</v>
      </c>
    </row>
    <row r="179" spans="1:8">
      <c r="A179" s="4">
        <v>14</v>
      </c>
      <c r="B179" s="16" t="s">
        <v>11</v>
      </c>
      <c r="C179" s="17">
        <v>30</v>
      </c>
      <c r="D179" s="17">
        <v>30</v>
      </c>
      <c r="E179" s="17">
        <v>0</v>
      </c>
      <c r="F179" s="17">
        <v>10</v>
      </c>
      <c r="G179" s="17">
        <v>10</v>
      </c>
      <c r="H179" s="17">
        <v>10</v>
      </c>
    </row>
    <row r="180" spans="1:8">
      <c r="A180" s="4"/>
      <c r="B180" s="10" t="s">
        <v>33</v>
      </c>
      <c r="C180" s="29">
        <v>30</v>
      </c>
      <c r="D180" s="29">
        <v>30</v>
      </c>
      <c r="E180" s="29">
        <v>0</v>
      </c>
      <c r="F180" s="29">
        <v>10</v>
      </c>
      <c r="G180" s="29">
        <v>10</v>
      </c>
      <c r="H180" s="29">
        <v>10</v>
      </c>
    </row>
    <row r="181" spans="1:8">
      <c r="A181" s="4">
        <v>15</v>
      </c>
      <c r="B181" s="16" t="s">
        <v>10</v>
      </c>
      <c r="C181" s="17">
        <f t="shared" ref="C181:H181" si="44">C182+C183+C185+C184</f>
        <v>21873</v>
      </c>
      <c r="D181" s="17">
        <f t="shared" si="44"/>
        <v>21873</v>
      </c>
      <c r="E181" s="17">
        <f t="shared" si="44"/>
        <v>370.65</v>
      </c>
      <c r="F181" s="17">
        <f t="shared" si="44"/>
        <v>338.65</v>
      </c>
      <c r="G181" s="17">
        <f t="shared" si="44"/>
        <v>10600.4</v>
      </c>
      <c r="H181" s="17">
        <f t="shared" si="44"/>
        <v>10563.3</v>
      </c>
    </row>
    <row r="182" spans="1:8">
      <c r="A182" s="3"/>
      <c r="B182" s="10" t="s">
        <v>32</v>
      </c>
      <c r="C182" s="18">
        <v>302</v>
      </c>
      <c r="D182" s="18">
        <v>302</v>
      </c>
      <c r="E182" s="18">
        <v>76.650000000000006</v>
      </c>
      <c r="F182" s="18">
        <v>76.650000000000006</v>
      </c>
      <c r="G182" s="18">
        <v>76.400000000000006</v>
      </c>
      <c r="H182" s="28">
        <v>72.3</v>
      </c>
    </row>
    <row r="183" spans="1:8">
      <c r="A183" s="3"/>
      <c r="B183" s="10" t="s">
        <v>33</v>
      </c>
      <c r="C183" s="18">
        <v>550</v>
      </c>
      <c r="D183" s="18">
        <v>550</v>
      </c>
      <c r="E183" s="18">
        <v>258</v>
      </c>
      <c r="F183" s="18">
        <v>262</v>
      </c>
      <c r="G183" s="18">
        <v>30</v>
      </c>
      <c r="H183" s="28">
        <v>0</v>
      </c>
    </row>
    <row r="184" spans="1:8">
      <c r="A184" s="3"/>
      <c r="B184" s="10" t="s">
        <v>208</v>
      </c>
      <c r="C184" s="18">
        <v>20985</v>
      </c>
      <c r="D184" s="18">
        <v>20985</v>
      </c>
      <c r="E184" s="18">
        <v>0</v>
      </c>
      <c r="F184" s="18">
        <v>0</v>
      </c>
      <c r="G184" s="18">
        <v>10494</v>
      </c>
      <c r="H184" s="28">
        <v>10491</v>
      </c>
    </row>
    <row r="185" spans="1:8">
      <c r="A185" s="3"/>
      <c r="B185" s="10" t="s">
        <v>64</v>
      </c>
      <c r="C185" s="18">
        <v>36</v>
      </c>
      <c r="D185" s="18">
        <v>36</v>
      </c>
      <c r="E185" s="18">
        <v>36</v>
      </c>
      <c r="F185" s="18">
        <v>0</v>
      </c>
      <c r="G185" s="18">
        <v>0</v>
      </c>
      <c r="H185" s="28">
        <v>0</v>
      </c>
    </row>
    <row r="186" spans="1:8">
      <c r="A186" s="3"/>
      <c r="B186" s="48" t="s">
        <v>100</v>
      </c>
      <c r="C186" s="18">
        <v>21873</v>
      </c>
      <c r="D186" s="18">
        <v>21873</v>
      </c>
      <c r="E186" s="18">
        <v>370.65</v>
      </c>
      <c r="F186" s="18">
        <v>338.65</v>
      </c>
      <c r="G186" s="18">
        <v>10600.4</v>
      </c>
      <c r="H186" s="28">
        <v>10563.3</v>
      </c>
    </row>
    <row r="187" spans="1:8">
      <c r="A187" s="21" t="s">
        <v>9</v>
      </c>
      <c r="B187" s="21" t="s">
        <v>8</v>
      </c>
      <c r="C187" s="22">
        <f t="shared" ref="C187:H187" si="45">C87+C91+C98+C101+C108+C120+C126+C140+C152+C161+C166+C172+C179+C181</f>
        <v>276810</v>
      </c>
      <c r="D187" s="22">
        <f t="shared" si="45"/>
        <v>282056.5</v>
      </c>
      <c r="E187" s="22">
        <f t="shared" si="45"/>
        <v>40784.9</v>
      </c>
      <c r="F187" s="22">
        <f t="shared" si="45"/>
        <v>35853.170000000006</v>
      </c>
      <c r="G187" s="22">
        <f t="shared" si="45"/>
        <v>104449.37</v>
      </c>
      <c r="H187" s="22">
        <f t="shared" si="45"/>
        <v>100969.06000000001</v>
      </c>
    </row>
    <row r="188" spans="1:8">
      <c r="A188" s="4" t="s">
        <v>7</v>
      </c>
      <c r="B188" s="4" t="s">
        <v>223</v>
      </c>
      <c r="C188" s="14">
        <f t="shared" ref="C188:H188" si="46">C86-C187</f>
        <v>0</v>
      </c>
      <c r="D188" s="14">
        <f t="shared" si="46"/>
        <v>-1236.5</v>
      </c>
      <c r="E188" s="14">
        <f t="shared" si="46"/>
        <v>-1236.5</v>
      </c>
      <c r="F188" s="14">
        <f t="shared" si="46"/>
        <v>0</v>
      </c>
      <c r="G188" s="14">
        <f t="shared" si="46"/>
        <v>0</v>
      </c>
      <c r="H188" s="14">
        <f t="shared" si="46"/>
        <v>0</v>
      </c>
    </row>
    <row r="189" spans="1:8">
      <c r="A189" s="21" t="s">
        <v>56</v>
      </c>
      <c r="B189" s="21" t="s">
        <v>55</v>
      </c>
      <c r="C189" s="22">
        <f t="shared" ref="C189:H189" si="47">C190+C191+C192+C193+C194+C195+C197+C198+C199+C200+C196</f>
        <v>276810</v>
      </c>
      <c r="D189" s="22">
        <f t="shared" si="47"/>
        <v>282056.5</v>
      </c>
      <c r="E189" s="22">
        <f t="shared" si="47"/>
        <v>40784.899999999994</v>
      </c>
      <c r="F189" s="22">
        <f t="shared" si="47"/>
        <v>35853.17</v>
      </c>
      <c r="G189" s="22">
        <f t="shared" si="47"/>
        <v>104449.37</v>
      </c>
      <c r="H189" s="22">
        <f t="shared" si="47"/>
        <v>100969.06</v>
      </c>
    </row>
    <row r="190" spans="1:8">
      <c r="A190" s="3">
        <v>1</v>
      </c>
      <c r="B190" s="2" t="s">
        <v>5</v>
      </c>
      <c r="C190" s="14">
        <f t="shared" ref="C190:H190" si="48">C88+C102+C109+C127+C141+C153+C182+C121+C162</f>
        <v>59512</v>
      </c>
      <c r="D190" s="14">
        <f t="shared" si="48"/>
        <v>59644.69</v>
      </c>
      <c r="E190" s="14">
        <f t="shared" si="48"/>
        <v>15085.53</v>
      </c>
      <c r="F190" s="14">
        <f t="shared" si="48"/>
        <v>13878.45</v>
      </c>
      <c r="G190" s="14">
        <f t="shared" si="48"/>
        <v>15274.54</v>
      </c>
      <c r="H190" s="14">
        <f t="shared" si="48"/>
        <v>15406.17</v>
      </c>
    </row>
    <row r="191" spans="1:8">
      <c r="A191" s="3">
        <v>2</v>
      </c>
      <c r="B191" s="2" t="s">
        <v>4</v>
      </c>
      <c r="C191" s="14">
        <f>C89+C103+C110+C128+C142+C154+C163+C179+C183+C122</f>
        <v>18096</v>
      </c>
      <c r="D191" s="14">
        <f>D89+D103+D110+D128+D142+D154+D163+D179+D183+D122+D167</f>
        <v>24105.31</v>
      </c>
      <c r="E191" s="14">
        <f>E89+E103+E110+E128+E142+E154+E163+E179+E183+E122+E167</f>
        <v>9487.11</v>
      </c>
      <c r="F191" s="14">
        <f>F89+F103+F110+F128+F142+F154+F163+F179+F183+F122+F167</f>
        <v>9050.35</v>
      </c>
      <c r="G191" s="14">
        <f>G89+G103+G110+G128+G142+G154+G163+G179+G183+G122+G167</f>
        <v>2752.96</v>
      </c>
      <c r="H191" s="14">
        <f>H89+H103+H110+H128+H142+H154+H163+H179+H183+H122+H167</f>
        <v>2814.89</v>
      </c>
    </row>
    <row r="192" spans="1:8">
      <c r="A192" s="3">
        <v>3</v>
      </c>
      <c r="B192" s="2" t="s">
        <v>58</v>
      </c>
      <c r="C192" s="14">
        <f t="shared" ref="C192:H192" si="49">C98</f>
        <v>3170</v>
      </c>
      <c r="D192" s="14">
        <f t="shared" si="49"/>
        <v>3170</v>
      </c>
      <c r="E192" s="14">
        <f t="shared" si="49"/>
        <v>725</v>
      </c>
      <c r="F192" s="14">
        <f t="shared" si="49"/>
        <v>806</v>
      </c>
      <c r="G192" s="14">
        <f t="shared" si="49"/>
        <v>803</v>
      </c>
      <c r="H192" s="14">
        <f t="shared" si="49"/>
        <v>836</v>
      </c>
    </row>
    <row r="193" spans="1:8">
      <c r="A193" s="3">
        <v>4</v>
      </c>
      <c r="B193" s="2" t="s">
        <v>3</v>
      </c>
      <c r="C193" s="14">
        <f t="shared" ref="C193:H193" si="50">C173</f>
        <v>17000</v>
      </c>
      <c r="D193" s="14">
        <f t="shared" si="50"/>
        <v>17000</v>
      </c>
      <c r="E193" s="14">
        <f t="shared" si="50"/>
        <v>10179</v>
      </c>
      <c r="F193" s="14">
        <f t="shared" si="50"/>
        <v>6821</v>
      </c>
      <c r="G193" s="14">
        <f t="shared" si="50"/>
        <v>0</v>
      </c>
      <c r="H193" s="14">
        <f t="shared" si="50"/>
        <v>0</v>
      </c>
    </row>
    <row r="194" spans="1:8">
      <c r="A194" s="3">
        <v>5</v>
      </c>
      <c r="B194" s="2" t="s">
        <v>101</v>
      </c>
      <c r="C194" s="14">
        <f t="shared" ref="C194:H194" si="51">C93</f>
        <v>10700</v>
      </c>
      <c r="D194" s="14">
        <f t="shared" si="51"/>
        <v>7400</v>
      </c>
      <c r="E194" s="14">
        <f t="shared" si="51"/>
        <v>0</v>
      </c>
      <c r="F194" s="14">
        <f t="shared" si="51"/>
        <v>1540</v>
      </c>
      <c r="G194" s="14">
        <f t="shared" si="51"/>
        <v>5860</v>
      </c>
      <c r="H194" s="14">
        <f t="shared" si="51"/>
        <v>0</v>
      </c>
    </row>
    <row r="195" spans="1:8">
      <c r="A195" s="3">
        <v>6</v>
      </c>
      <c r="B195" s="2" t="s">
        <v>2</v>
      </c>
      <c r="C195" s="14">
        <f t="shared" ref="C195:H195" si="52">C92+C104+C129+C143</f>
        <v>5370</v>
      </c>
      <c r="D195" s="14">
        <f t="shared" si="52"/>
        <v>5370</v>
      </c>
      <c r="E195" s="14">
        <f t="shared" si="52"/>
        <v>1447.13</v>
      </c>
      <c r="F195" s="14">
        <f t="shared" si="52"/>
        <v>1536.5</v>
      </c>
      <c r="G195" s="14">
        <f t="shared" si="52"/>
        <v>1169.8699999999999</v>
      </c>
      <c r="H195" s="14">
        <f t="shared" si="52"/>
        <v>1216.5</v>
      </c>
    </row>
    <row r="196" spans="1:8">
      <c r="A196" s="3">
        <v>7</v>
      </c>
      <c r="B196" s="2" t="s">
        <v>197</v>
      </c>
      <c r="C196" s="14">
        <f t="shared" ref="C196:H196" si="53">C111+C130+C155+C184+C176</f>
        <v>153728</v>
      </c>
      <c r="D196" s="14">
        <f t="shared" si="53"/>
        <v>153728</v>
      </c>
      <c r="E196" s="14">
        <f t="shared" si="53"/>
        <v>0</v>
      </c>
      <c r="F196" s="14">
        <f t="shared" si="53"/>
        <v>0</v>
      </c>
      <c r="G196" s="14">
        <f t="shared" si="53"/>
        <v>76892</v>
      </c>
      <c r="H196" s="14">
        <f t="shared" si="53"/>
        <v>76836</v>
      </c>
    </row>
    <row r="197" spans="1:8">
      <c r="A197" s="3">
        <v>8</v>
      </c>
      <c r="B197" s="2" t="s">
        <v>1</v>
      </c>
      <c r="C197" s="14">
        <f t="shared" ref="C197:H197" si="54">C112+C123+C144</f>
        <v>2691</v>
      </c>
      <c r="D197" s="14">
        <f t="shared" si="54"/>
        <v>2691</v>
      </c>
      <c r="E197" s="14">
        <f t="shared" si="54"/>
        <v>1042.21</v>
      </c>
      <c r="F197" s="14">
        <f t="shared" si="54"/>
        <v>568.77</v>
      </c>
      <c r="G197" s="14">
        <f t="shared" si="54"/>
        <v>521.5</v>
      </c>
      <c r="H197" s="14">
        <f t="shared" si="54"/>
        <v>558.52</v>
      </c>
    </row>
    <row r="198" spans="1:8">
      <c r="A198" s="3">
        <v>9</v>
      </c>
      <c r="B198" s="2" t="s">
        <v>0</v>
      </c>
      <c r="C198" s="14">
        <f t="shared" ref="C198:H198" si="55">C113+C131</f>
        <v>160</v>
      </c>
      <c r="D198" s="14">
        <f t="shared" si="55"/>
        <v>168</v>
      </c>
      <c r="E198" s="14">
        <f t="shared" si="55"/>
        <v>53.92</v>
      </c>
      <c r="F198" s="14">
        <f t="shared" si="55"/>
        <v>56.6</v>
      </c>
      <c r="G198" s="14">
        <f t="shared" si="55"/>
        <v>5</v>
      </c>
      <c r="H198" s="14">
        <f t="shared" si="55"/>
        <v>52.48</v>
      </c>
    </row>
    <row r="199" spans="1:8">
      <c r="A199" s="3">
        <v>10</v>
      </c>
      <c r="B199" s="2" t="s">
        <v>37</v>
      </c>
      <c r="C199" s="14">
        <f t="shared" ref="C199:H199" si="56">C168+C96</f>
        <v>4802</v>
      </c>
      <c r="D199" s="14">
        <f t="shared" si="56"/>
        <v>4802</v>
      </c>
      <c r="E199" s="14">
        <f t="shared" si="56"/>
        <v>757.5</v>
      </c>
      <c r="F199" s="14">
        <f t="shared" si="56"/>
        <v>400.5</v>
      </c>
      <c r="G199" s="14">
        <f t="shared" si="56"/>
        <v>500.5</v>
      </c>
      <c r="H199" s="14">
        <f t="shared" si="56"/>
        <v>3143.5</v>
      </c>
    </row>
    <row r="200" spans="1:8">
      <c r="A200" s="3">
        <v>11</v>
      </c>
      <c r="B200" s="2" t="s">
        <v>35</v>
      </c>
      <c r="C200" s="14">
        <f t="shared" ref="C200:H200" si="57">C114+C132+C145+C156+C185+C177+C105</f>
        <v>1581</v>
      </c>
      <c r="D200" s="14">
        <f t="shared" si="57"/>
        <v>3977.5</v>
      </c>
      <c r="E200" s="14">
        <f t="shared" si="57"/>
        <v>2007.5</v>
      </c>
      <c r="F200" s="14">
        <f t="shared" si="57"/>
        <v>1195</v>
      </c>
      <c r="G200" s="14">
        <f t="shared" si="57"/>
        <v>670</v>
      </c>
      <c r="H200" s="14">
        <f t="shared" si="57"/>
        <v>105</v>
      </c>
    </row>
    <row r="202" spans="1:8">
      <c r="B202" s="20" t="s">
        <v>211</v>
      </c>
      <c r="C202" s="20"/>
      <c r="D202" s="20"/>
      <c r="E202" s="20"/>
    </row>
    <row r="204" spans="1:8">
      <c r="A204" s="8" t="s">
        <v>31</v>
      </c>
      <c r="B204" s="35" t="s">
        <v>30</v>
      </c>
      <c r="C204" s="31" t="s">
        <v>57</v>
      </c>
      <c r="D204" s="31" t="s">
        <v>57</v>
      </c>
      <c r="E204" s="31" t="s">
        <v>57</v>
      </c>
      <c r="F204" s="31" t="s">
        <v>57</v>
      </c>
      <c r="G204" s="31" t="s">
        <v>57</v>
      </c>
      <c r="H204" s="41" t="s">
        <v>57</v>
      </c>
    </row>
    <row r="205" spans="1:8">
      <c r="A205" s="30" t="s">
        <v>29</v>
      </c>
      <c r="B205" s="36"/>
      <c r="C205" s="32" t="s">
        <v>60</v>
      </c>
      <c r="D205" s="32" t="s">
        <v>221</v>
      </c>
      <c r="E205" s="32" t="s">
        <v>65</v>
      </c>
      <c r="F205" s="32" t="s">
        <v>65</v>
      </c>
      <c r="G205" s="32" t="s">
        <v>65</v>
      </c>
      <c r="H205" s="42" t="s">
        <v>65</v>
      </c>
    </row>
    <row r="206" spans="1:8">
      <c r="A206" s="30"/>
      <c r="B206" s="36"/>
      <c r="C206" s="32"/>
      <c r="D206" s="32"/>
      <c r="E206" s="32" t="s">
        <v>24</v>
      </c>
      <c r="F206" s="32" t="s">
        <v>9</v>
      </c>
      <c r="G206" s="32" t="s">
        <v>7</v>
      </c>
      <c r="H206" s="42" t="s">
        <v>56</v>
      </c>
    </row>
    <row r="207" spans="1:8">
      <c r="A207" s="38"/>
      <c r="B207" s="37"/>
      <c r="C207" s="33" t="s">
        <v>203</v>
      </c>
      <c r="D207" s="33" t="s">
        <v>203</v>
      </c>
      <c r="E207" s="33" t="s">
        <v>203</v>
      </c>
      <c r="F207" s="33" t="s">
        <v>203</v>
      </c>
      <c r="G207" s="33" t="s">
        <v>203</v>
      </c>
      <c r="H207" s="33" t="s">
        <v>203</v>
      </c>
    </row>
    <row r="208" spans="1:8">
      <c r="A208" s="6" t="s">
        <v>28</v>
      </c>
      <c r="B208" s="6" t="s">
        <v>27</v>
      </c>
      <c r="C208" s="6">
        <v>1</v>
      </c>
      <c r="D208" s="6">
        <v>2</v>
      </c>
      <c r="E208" s="6">
        <v>2</v>
      </c>
      <c r="F208" s="6">
        <v>3</v>
      </c>
      <c r="G208" s="27">
        <v>4</v>
      </c>
      <c r="H208" s="34" t="s">
        <v>67</v>
      </c>
    </row>
    <row r="209" spans="1:8">
      <c r="A209" s="4">
        <v>1</v>
      </c>
      <c r="B209" s="15" t="s">
        <v>102</v>
      </c>
      <c r="C209" s="12">
        <f t="shared" ref="C209:H209" si="58">C210+C212+C213+C217+C218+C219+C214+C215+C216+C220+C211</f>
        <v>4983.8</v>
      </c>
      <c r="D209" s="12">
        <f t="shared" si="58"/>
        <v>5087.95</v>
      </c>
      <c r="E209" s="12">
        <f t="shared" si="58"/>
        <v>1672.45</v>
      </c>
      <c r="F209" s="12">
        <f t="shared" si="58"/>
        <v>1361.5</v>
      </c>
      <c r="G209" s="12">
        <f t="shared" si="58"/>
        <v>829.5</v>
      </c>
      <c r="H209" s="12">
        <f t="shared" si="58"/>
        <v>1224.5</v>
      </c>
    </row>
    <row r="210" spans="1:8">
      <c r="A210" s="3"/>
      <c r="B210" s="9" t="s">
        <v>44</v>
      </c>
      <c r="C210" s="11">
        <v>797.2</v>
      </c>
      <c r="D210" s="11">
        <v>797.2</v>
      </c>
      <c r="E210" s="11">
        <v>233.5</v>
      </c>
      <c r="F210" s="11">
        <v>193.2</v>
      </c>
      <c r="G210" s="11">
        <v>182.2</v>
      </c>
      <c r="H210" s="28">
        <v>188.3</v>
      </c>
    </row>
    <row r="211" spans="1:8">
      <c r="A211" s="3"/>
      <c r="B211" s="9" t="s">
        <v>110</v>
      </c>
      <c r="C211" s="11">
        <v>339</v>
      </c>
      <c r="D211" s="11">
        <v>339</v>
      </c>
      <c r="E211" s="11">
        <v>156</v>
      </c>
      <c r="F211" s="11">
        <v>63</v>
      </c>
      <c r="G211" s="11">
        <v>62</v>
      </c>
      <c r="H211" s="28">
        <v>58</v>
      </c>
    </row>
    <row r="212" spans="1:8">
      <c r="A212" s="3"/>
      <c r="B212" s="9" t="s">
        <v>45</v>
      </c>
      <c r="C212" s="11">
        <v>394</v>
      </c>
      <c r="D212" s="11">
        <v>394</v>
      </c>
      <c r="E212" s="11">
        <v>99</v>
      </c>
      <c r="F212" s="11">
        <v>96</v>
      </c>
      <c r="G212" s="11">
        <v>107</v>
      </c>
      <c r="H212" s="28">
        <v>92</v>
      </c>
    </row>
    <row r="213" spans="1:8">
      <c r="A213" s="3"/>
      <c r="B213" s="9" t="s">
        <v>103</v>
      </c>
      <c r="C213" s="11">
        <v>315</v>
      </c>
      <c r="D213" s="11">
        <v>315</v>
      </c>
      <c r="E213" s="11">
        <v>79</v>
      </c>
      <c r="F213" s="11">
        <v>78</v>
      </c>
      <c r="G213" s="11">
        <v>79</v>
      </c>
      <c r="H213" s="28">
        <v>79</v>
      </c>
    </row>
    <row r="214" spans="1:8">
      <c r="A214" s="3"/>
      <c r="B214" s="9" t="s">
        <v>112</v>
      </c>
      <c r="C214" s="11">
        <v>2307.8000000000002</v>
      </c>
      <c r="D214" s="11">
        <v>2307.8000000000002</v>
      </c>
      <c r="E214" s="11">
        <v>756.5</v>
      </c>
      <c r="F214" s="11">
        <v>729.8</v>
      </c>
      <c r="G214" s="11">
        <v>187.8</v>
      </c>
      <c r="H214" s="28">
        <v>633.70000000000005</v>
      </c>
    </row>
    <row r="215" spans="1:8">
      <c r="A215" s="3"/>
      <c r="B215" s="9" t="s">
        <v>113</v>
      </c>
      <c r="C215" s="11">
        <v>21</v>
      </c>
      <c r="D215" s="11">
        <v>21</v>
      </c>
      <c r="E215" s="11">
        <v>6</v>
      </c>
      <c r="F215" s="11">
        <v>4</v>
      </c>
      <c r="G215" s="11">
        <v>7</v>
      </c>
      <c r="H215" s="28">
        <v>4</v>
      </c>
    </row>
    <row r="216" spans="1:8">
      <c r="A216" s="3"/>
      <c r="B216" s="9" t="s">
        <v>114</v>
      </c>
      <c r="C216" s="11">
        <v>2</v>
      </c>
      <c r="D216" s="11">
        <v>2</v>
      </c>
      <c r="E216" s="11">
        <v>1</v>
      </c>
      <c r="F216" s="11">
        <v>0</v>
      </c>
      <c r="G216" s="11">
        <v>1</v>
      </c>
      <c r="H216" s="28">
        <v>0</v>
      </c>
    </row>
    <row r="217" spans="1:8">
      <c r="A217" s="3"/>
      <c r="B217" s="9" t="s">
        <v>104</v>
      </c>
      <c r="C217" s="11">
        <v>205</v>
      </c>
      <c r="D217" s="11">
        <v>205</v>
      </c>
      <c r="E217" s="11">
        <v>63.5</v>
      </c>
      <c r="F217" s="11">
        <v>56.5</v>
      </c>
      <c r="G217" s="11">
        <v>43.5</v>
      </c>
      <c r="H217" s="28">
        <v>41.5</v>
      </c>
    </row>
    <row r="218" spans="1:8">
      <c r="A218" s="3"/>
      <c r="B218" s="9" t="s">
        <v>105</v>
      </c>
      <c r="C218" s="11">
        <v>368</v>
      </c>
      <c r="D218" s="11">
        <v>466</v>
      </c>
      <c r="E218" s="11">
        <v>217</v>
      </c>
      <c r="F218" s="11">
        <v>91</v>
      </c>
      <c r="G218" s="11">
        <v>80</v>
      </c>
      <c r="H218" s="28">
        <v>78</v>
      </c>
    </row>
    <row r="219" spans="1:8">
      <c r="A219" s="3"/>
      <c r="B219" s="9" t="s">
        <v>106</v>
      </c>
      <c r="C219" s="11">
        <v>230</v>
      </c>
      <c r="D219" s="11">
        <v>230</v>
      </c>
      <c r="E219" s="11">
        <v>50</v>
      </c>
      <c r="F219" s="11">
        <v>50</v>
      </c>
      <c r="G219" s="11">
        <v>80</v>
      </c>
      <c r="H219" s="28">
        <v>50</v>
      </c>
    </row>
    <row r="220" spans="1:8">
      <c r="A220" s="3"/>
      <c r="B220" s="9" t="s">
        <v>107</v>
      </c>
      <c r="C220" s="11">
        <v>4.8</v>
      </c>
      <c r="D220" s="11">
        <v>10.95</v>
      </c>
      <c r="E220" s="11">
        <v>10.95</v>
      </c>
      <c r="F220" s="11">
        <v>0</v>
      </c>
      <c r="G220" s="11">
        <v>0</v>
      </c>
      <c r="H220" s="28">
        <v>0</v>
      </c>
    </row>
    <row r="221" spans="1:8">
      <c r="A221" s="4">
        <v>2</v>
      </c>
      <c r="B221" s="15" t="s">
        <v>108</v>
      </c>
      <c r="C221" s="12">
        <v>5370</v>
      </c>
      <c r="D221" s="12">
        <v>5370</v>
      </c>
      <c r="E221" s="12">
        <v>1447.13</v>
      </c>
      <c r="F221" s="12">
        <v>1536.5</v>
      </c>
      <c r="G221" s="12">
        <v>1169.8699999999999</v>
      </c>
      <c r="H221" s="12">
        <v>1216.5</v>
      </c>
    </row>
    <row r="222" spans="1:8">
      <c r="A222" s="21" t="s">
        <v>24</v>
      </c>
      <c r="B222" s="21" t="s">
        <v>23</v>
      </c>
      <c r="C222" s="22">
        <f t="shared" ref="C222:H222" si="59">C209+C221</f>
        <v>10353.799999999999</v>
      </c>
      <c r="D222" s="22">
        <f t="shared" si="59"/>
        <v>10457.950000000001</v>
      </c>
      <c r="E222" s="22">
        <f t="shared" si="59"/>
        <v>3119.58</v>
      </c>
      <c r="F222" s="22">
        <f t="shared" si="59"/>
        <v>2898</v>
      </c>
      <c r="G222" s="22">
        <f t="shared" si="59"/>
        <v>1999.37</v>
      </c>
      <c r="H222" s="22">
        <f t="shared" si="59"/>
        <v>2441</v>
      </c>
    </row>
    <row r="223" spans="1:8">
      <c r="A223" s="4">
        <v>1</v>
      </c>
      <c r="B223" s="15" t="s">
        <v>21</v>
      </c>
      <c r="C223" s="12">
        <f t="shared" ref="C223:H223" si="60">C224+C225</f>
        <v>650</v>
      </c>
      <c r="D223" s="12">
        <f t="shared" si="60"/>
        <v>650</v>
      </c>
      <c r="E223" s="12">
        <f t="shared" si="60"/>
        <v>165</v>
      </c>
      <c r="F223" s="12">
        <f t="shared" si="60"/>
        <v>165</v>
      </c>
      <c r="G223" s="12">
        <f t="shared" si="60"/>
        <v>155</v>
      </c>
      <c r="H223" s="12">
        <f t="shared" si="60"/>
        <v>165</v>
      </c>
    </row>
    <row r="224" spans="1:8">
      <c r="A224" s="4"/>
      <c r="B224" s="10" t="s">
        <v>32</v>
      </c>
      <c r="C224" s="40">
        <v>370</v>
      </c>
      <c r="D224" s="40">
        <v>370</v>
      </c>
      <c r="E224" s="40">
        <v>92.5</v>
      </c>
      <c r="F224" s="40">
        <v>92.5</v>
      </c>
      <c r="G224" s="40">
        <v>91.5</v>
      </c>
      <c r="H224" s="28">
        <v>93.5</v>
      </c>
    </row>
    <row r="225" spans="1:8">
      <c r="A225" s="3"/>
      <c r="B225" s="10" t="s">
        <v>33</v>
      </c>
      <c r="C225" s="19">
        <v>280</v>
      </c>
      <c r="D225" s="19">
        <v>280</v>
      </c>
      <c r="E225" s="19">
        <v>72.5</v>
      </c>
      <c r="F225" s="19">
        <v>72.5</v>
      </c>
      <c r="G225" s="19">
        <v>63.5</v>
      </c>
      <c r="H225" s="28">
        <v>71.5</v>
      </c>
    </row>
    <row r="226" spans="1:8">
      <c r="A226" s="3"/>
      <c r="B226" s="47" t="s">
        <v>71</v>
      </c>
      <c r="C226" s="46">
        <v>650</v>
      </c>
      <c r="D226" s="46">
        <v>650</v>
      </c>
      <c r="E226" s="46">
        <v>165</v>
      </c>
      <c r="F226" s="46">
        <v>165</v>
      </c>
      <c r="G226" s="46">
        <v>155</v>
      </c>
      <c r="H226" s="45">
        <v>165</v>
      </c>
    </row>
    <row r="227" spans="1:8">
      <c r="A227" s="4">
        <v>2</v>
      </c>
      <c r="B227" s="15" t="s">
        <v>20</v>
      </c>
      <c r="C227" s="12">
        <f t="shared" ref="C227:H227" si="61">C228+C229</f>
        <v>2360</v>
      </c>
      <c r="D227" s="12">
        <f t="shared" si="61"/>
        <v>2360</v>
      </c>
      <c r="E227" s="12">
        <f t="shared" si="61"/>
        <v>610</v>
      </c>
      <c r="F227" s="12">
        <f t="shared" si="61"/>
        <v>720</v>
      </c>
      <c r="G227" s="12">
        <f t="shared" si="61"/>
        <v>542</v>
      </c>
      <c r="H227" s="12">
        <f t="shared" si="61"/>
        <v>488</v>
      </c>
    </row>
    <row r="228" spans="1:8">
      <c r="A228" s="3"/>
      <c r="B228" s="10" t="s">
        <v>32</v>
      </c>
      <c r="C228" s="13">
        <v>1760</v>
      </c>
      <c r="D228" s="13">
        <v>1760</v>
      </c>
      <c r="E228" s="13">
        <v>440</v>
      </c>
      <c r="F228" s="13">
        <v>440</v>
      </c>
      <c r="G228" s="13">
        <v>440</v>
      </c>
      <c r="H228" s="28">
        <v>440</v>
      </c>
    </row>
    <row r="229" spans="1:8">
      <c r="A229" s="3"/>
      <c r="B229" s="10" t="s">
        <v>33</v>
      </c>
      <c r="C229" s="13">
        <v>600</v>
      </c>
      <c r="D229" s="13">
        <v>600</v>
      </c>
      <c r="E229" s="13">
        <v>170</v>
      </c>
      <c r="F229" s="13">
        <v>280</v>
      </c>
      <c r="G229" s="13">
        <v>102</v>
      </c>
      <c r="H229" s="28">
        <v>48</v>
      </c>
    </row>
    <row r="230" spans="1:8">
      <c r="A230" s="3"/>
      <c r="B230" s="48" t="s">
        <v>73</v>
      </c>
      <c r="C230" s="49">
        <v>2360</v>
      </c>
      <c r="D230" s="49">
        <v>2360</v>
      </c>
      <c r="E230" s="49">
        <v>610</v>
      </c>
      <c r="F230" s="49">
        <v>720</v>
      </c>
      <c r="G230" s="49">
        <v>542</v>
      </c>
      <c r="H230" s="45">
        <v>488</v>
      </c>
    </row>
    <row r="231" spans="1:8">
      <c r="A231" s="4">
        <v>3</v>
      </c>
      <c r="B231" s="15" t="s">
        <v>19</v>
      </c>
      <c r="C231" s="12">
        <f t="shared" ref="C231:H231" si="62">C232+C233+C234+C235</f>
        <v>3794.8</v>
      </c>
      <c r="D231" s="12">
        <f t="shared" si="62"/>
        <v>3800.95</v>
      </c>
      <c r="E231" s="12">
        <f t="shared" si="62"/>
        <v>1270.9499999999998</v>
      </c>
      <c r="F231" s="12">
        <f t="shared" si="62"/>
        <v>1068</v>
      </c>
      <c r="G231" s="12">
        <f t="shared" si="62"/>
        <v>518</v>
      </c>
      <c r="H231" s="12">
        <f t="shared" si="62"/>
        <v>944</v>
      </c>
    </row>
    <row r="232" spans="1:8">
      <c r="A232" s="3"/>
      <c r="B232" s="10" t="s">
        <v>32</v>
      </c>
      <c r="C232" s="13">
        <v>160</v>
      </c>
      <c r="D232" s="13">
        <v>160</v>
      </c>
      <c r="E232" s="13">
        <v>56.83</v>
      </c>
      <c r="F232" s="13">
        <v>36.17</v>
      </c>
      <c r="G232" s="13">
        <v>27</v>
      </c>
      <c r="H232" s="28">
        <v>40</v>
      </c>
    </row>
    <row r="233" spans="1:8">
      <c r="A233" s="3"/>
      <c r="B233" s="10" t="s">
        <v>33</v>
      </c>
      <c r="C233" s="13">
        <v>3501.8</v>
      </c>
      <c r="D233" s="13">
        <v>3507.95</v>
      </c>
      <c r="E233" s="13">
        <v>1133.1199999999999</v>
      </c>
      <c r="F233" s="13">
        <v>1012.83</v>
      </c>
      <c r="G233" s="13">
        <v>481</v>
      </c>
      <c r="H233" s="28">
        <v>881</v>
      </c>
    </row>
    <row r="234" spans="1:8">
      <c r="A234" s="3"/>
      <c r="B234" s="10" t="s">
        <v>34</v>
      </c>
      <c r="C234" s="13">
        <v>58</v>
      </c>
      <c r="D234" s="13">
        <v>58</v>
      </c>
      <c r="E234" s="13">
        <v>18</v>
      </c>
      <c r="F234" s="13">
        <v>18</v>
      </c>
      <c r="G234" s="13">
        <v>4</v>
      </c>
      <c r="H234" s="28">
        <v>18</v>
      </c>
    </row>
    <row r="235" spans="1:8">
      <c r="A235" s="3"/>
      <c r="B235" s="10" t="s">
        <v>109</v>
      </c>
      <c r="C235" s="13">
        <v>75</v>
      </c>
      <c r="D235" s="13">
        <v>75</v>
      </c>
      <c r="E235" s="13">
        <v>63</v>
      </c>
      <c r="F235" s="13">
        <v>1</v>
      </c>
      <c r="G235" s="13">
        <v>6</v>
      </c>
      <c r="H235" s="28">
        <v>5</v>
      </c>
    </row>
    <row r="236" spans="1:8">
      <c r="A236" s="3"/>
      <c r="B236" s="48" t="s">
        <v>75</v>
      </c>
      <c r="C236" s="49">
        <v>1640</v>
      </c>
      <c r="D236" s="49">
        <v>1646.15</v>
      </c>
      <c r="E236" s="49">
        <v>551.15</v>
      </c>
      <c r="F236" s="49">
        <v>530</v>
      </c>
      <c r="G236" s="49">
        <v>121</v>
      </c>
      <c r="H236" s="45">
        <v>444</v>
      </c>
    </row>
    <row r="237" spans="1:8">
      <c r="A237" s="3"/>
      <c r="B237" s="48" t="s">
        <v>116</v>
      </c>
      <c r="C237" s="49">
        <v>202</v>
      </c>
      <c r="D237" s="49">
        <v>202</v>
      </c>
      <c r="E237" s="49">
        <v>67</v>
      </c>
      <c r="F237" s="49">
        <v>52</v>
      </c>
      <c r="G237" s="49">
        <v>44</v>
      </c>
      <c r="H237" s="45">
        <v>39</v>
      </c>
    </row>
    <row r="238" spans="1:8">
      <c r="A238" s="3"/>
      <c r="B238" s="48" t="s">
        <v>77</v>
      </c>
      <c r="C238" s="49">
        <v>1832.8</v>
      </c>
      <c r="D238" s="49">
        <v>1832.8</v>
      </c>
      <c r="E238" s="49">
        <v>604.79999999999995</v>
      </c>
      <c r="F238" s="49">
        <v>456</v>
      </c>
      <c r="G238" s="49">
        <v>336</v>
      </c>
      <c r="H238" s="45">
        <v>436</v>
      </c>
    </row>
    <row r="239" spans="1:8">
      <c r="A239" s="3"/>
      <c r="B239" s="48" t="s">
        <v>78</v>
      </c>
      <c r="C239" s="49">
        <v>120</v>
      </c>
      <c r="D239" s="49">
        <v>120</v>
      </c>
      <c r="E239" s="49">
        <v>48</v>
      </c>
      <c r="F239" s="49">
        <v>30</v>
      </c>
      <c r="G239" s="49">
        <v>17</v>
      </c>
      <c r="H239" s="45">
        <v>25</v>
      </c>
    </row>
    <row r="240" spans="1:8">
      <c r="A240" s="4">
        <v>4</v>
      </c>
      <c r="B240" s="15" t="s">
        <v>17</v>
      </c>
      <c r="C240" s="12">
        <f t="shared" ref="C240:H240" si="63">C241+C242</f>
        <v>2727</v>
      </c>
      <c r="D240" s="12">
        <f t="shared" si="63"/>
        <v>2825</v>
      </c>
      <c r="E240" s="12">
        <f t="shared" si="63"/>
        <v>856.63</v>
      </c>
      <c r="F240" s="12">
        <f t="shared" si="63"/>
        <v>728</v>
      </c>
      <c r="G240" s="12">
        <f t="shared" si="63"/>
        <v>603.37</v>
      </c>
      <c r="H240" s="12">
        <f t="shared" si="63"/>
        <v>637</v>
      </c>
    </row>
    <row r="241" spans="1:8">
      <c r="A241" s="3"/>
      <c r="B241" s="10" t="s">
        <v>32</v>
      </c>
      <c r="C241" s="13">
        <v>1485</v>
      </c>
      <c r="D241" s="13">
        <v>1485</v>
      </c>
      <c r="E241" s="13">
        <v>379.93</v>
      </c>
      <c r="F241" s="13">
        <v>373</v>
      </c>
      <c r="G241" s="13">
        <v>367.57</v>
      </c>
      <c r="H241" s="28">
        <v>364.5</v>
      </c>
    </row>
    <row r="242" spans="1:8">
      <c r="A242" s="3"/>
      <c r="B242" s="10" t="s">
        <v>33</v>
      </c>
      <c r="C242" s="13">
        <v>1242</v>
      </c>
      <c r="D242" s="13">
        <v>1340</v>
      </c>
      <c r="E242" s="13">
        <v>476.7</v>
      </c>
      <c r="F242" s="13">
        <v>355</v>
      </c>
      <c r="G242" s="13">
        <v>235.8</v>
      </c>
      <c r="H242" s="28">
        <v>272.5</v>
      </c>
    </row>
    <row r="243" spans="1:8">
      <c r="A243" s="3"/>
      <c r="B243" s="48" t="s">
        <v>80</v>
      </c>
      <c r="C243" s="49">
        <v>1430</v>
      </c>
      <c r="D243" s="49">
        <v>1528</v>
      </c>
      <c r="E243" s="49">
        <v>477.63</v>
      </c>
      <c r="F243" s="49">
        <v>365</v>
      </c>
      <c r="G243" s="49">
        <v>338.37</v>
      </c>
      <c r="H243" s="45">
        <v>347</v>
      </c>
    </row>
    <row r="244" spans="1:8">
      <c r="A244" s="3"/>
      <c r="B244" s="48" t="s">
        <v>81</v>
      </c>
      <c r="C244" s="49">
        <v>250</v>
      </c>
      <c r="D244" s="49">
        <v>250</v>
      </c>
      <c r="E244" s="49">
        <v>79</v>
      </c>
      <c r="F244" s="49">
        <v>63</v>
      </c>
      <c r="G244" s="49">
        <v>48</v>
      </c>
      <c r="H244" s="45">
        <v>60</v>
      </c>
    </row>
    <row r="245" spans="1:8">
      <c r="A245" s="3"/>
      <c r="B245" s="48" t="s">
        <v>82</v>
      </c>
      <c r="C245" s="49">
        <v>1047</v>
      </c>
      <c r="D245" s="49">
        <v>1047</v>
      </c>
      <c r="E245" s="49">
        <v>300</v>
      </c>
      <c r="F245" s="49">
        <v>300</v>
      </c>
      <c r="G245" s="49">
        <v>217</v>
      </c>
      <c r="H245" s="45">
        <v>230</v>
      </c>
    </row>
    <row r="246" spans="1:8">
      <c r="A246" s="4">
        <v>5</v>
      </c>
      <c r="B246" s="15" t="s">
        <v>16</v>
      </c>
      <c r="C246" s="12">
        <f t="shared" ref="C246:H246" si="64">C247+C248</f>
        <v>822</v>
      </c>
      <c r="D246" s="12">
        <f t="shared" si="64"/>
        <v>822</v>
      </c>
      <c r="E246" s="12">
        <f t="shared" si="64"/>
        <v>217</v>
      </c>
      <c r="F246" s="12">
        <f t="shared" si="64"/>
        <v>217</v>
      </c>
      <c r="G246" s="12">
        <f t="shared" si="64"/>
        <v>181</v>
      </c>
      <c r="H246" s="12">
        <f t="shared" si="64"/>
        <v>207</v>
      </c>
    </row>
    <row r="247" spans="1:8">
      <c r="A247" s="3"/>
      <c r="B247" s="10" t="s">
        <v>32</v>
      </c>
      <c r="C247" s="13">
        <v>222</v>
      </c>
      <c r="D247" s="13">
        <v>222</v>
      </c>
      <c r="E247" s="13">
        <v>55.5</v>
      </c>
      <c r="F247" s="13">
        <v>55.5</v>
      </c>
      <c r="G247" s="13">
        <v>55.5</v>
      </c>
      <c r="H247" s="28">
        <v>55.5</v>
      </c>
    </row>
    <row r="248" spans="1:8">
      <c r="A248" s="3"/>
      <c r="B248" s="10" t="s">
        <v>33</v>
      </c>
      <c r="C248" s="13">
        <v>600</v>
      </c>
      <c r="D248" s="13">
        <v>600</v>
      </c>
      <c r="E248" s="13">
        <v>161.5</v>
      </c>
      <c r="F248" s="13">
        <v>161.5</v>
      </c>
      <c r="G248" s="13">
        <v>125.5</v>
      </c>
      <c r="H248" s="28">
        <v>151.5</v>
      </c>
    </row>
    <row r="249" spans="1:8">
      <c r="A249" s="3"/>
      <c r="B249" s="48" t="s">
        <v>87</v>
      </c>
      <c r="C249" s="49">
        <v>822</v>
      </c>
      <c r="D249" s="49">
        <v>822</v>
      </c>
      <c r="E249" s="49">
        <v>217</v>
      </c>
      <c r="F249" s="49">
        <v>217</v>
      </c>
      <c r="G249" s="49">
        <v>181</v>
      </c>
      <c r="H249" s="45">
        <v>207</v>
      </c>
    </row>
    <row r="250" spans="1:8">
      <c r="A250" s="21" t="s">
        <v>9</v>
      </c>
      <c r="B250" s="21" t="s">
        <v>8</v>
      </c>
      <c r="C250" s="22">
        <f t="shared" ref="C250:H250" si="65">C223+C227+C240+C246+C231</f>
        <v>10353.799999999999</v>
      </c>
      <c r="D250" s="22">
        <f t="shared" si="65"/>
        <v>10457.950000000001</v>
      </c>
      <c r="E250" s="22">
        <f t="shared" si="65"/>
        <v>3119.58</v>
      </c>
      <c r="F250" s="22">
        <f t="shared" si="65"/>
        <v>2898</v>
      </c>
      <c r="G250" s="22">
        <f t="shared" si="65"/>
        <v>1999.37</v>
      </c>
      <c r="H250" s="22">
        <f t="shared" si="65"/>
        <v>2441</v>
      </c>
    </row>
    <row r="251" spans="1:8">
      <c r="A251" s="4" t="s">
        <v>7</v>
      </c>
      <c r="B251" s="4" t="s">
        <v>6</v>
      </c>
      <c r="C251" s="14">
        <f t="shared" ref="C251:H251" si="66">C222-C250</f>
        <v>0</v>
      </c>
      <c r="D251" s="14">
        <f t="shared" si="66"/>
        <v>0</v>
      </c>
      <c r="E251" s="14">
        <f t="shared" si="66"/>
        <v>0</v>
      </c>
      <c r="F251" s="14">
        <f t="shared" si="66"/>
        <v>0</v>
      </c>
      <c r="G251" s="14">
        <f t="shared" si="66"/>
        <v>0</v>
      </c>
      <c r="H251" s="14">
        <f t="shared" si="66"/>
        <v>0</v>
      </c>
    </row>
    <row r="252" spans="1:8">
      <c r="A252" s="21" t="s">
        <v>56</v>
      </c>
      <c r="B252" s="21" t="s">
        <v>55</v>
      </c>
      <c r="C252" s="22">
        <f t="shared" ref="C252:H252" si="67">C253+C254+C255+C256</f>
        <v>10353.799999999999</v>
      </c>
      <c r="D252" s="22">
        <f t="shared" si="67"/>
        <v>10457.950000000001</v>
      </c>
      <c r="E252" s="22">
        <f t="shared" si="67"/>
        <v>3119.58</v>
      </c>
      <c r="F252" s="22">
        <f t="shared" si="67"/>
        <v>2898</v>
      </c>
      <c r="G252" s="22">
        <f t="shared" si="67"/>
        <v>1999.37</v>
      </c>
      <c r="H252" s="22">
        <f t="shared" si="67"/>
        <v>2441</v>
      </c>
    </row>
    <row r="253" spans="1:8">
      <c r="A253" s="3">
        <v>1</v>
      </c>
      <c r="B253" s="2" t="s">
        <v>5</v>
      </c>
      <c r="C253" s="14">
        <f t="shared" ref="C253:H254" si="68">C224+C228+C232+C241+C247</f>
        <v>3997</v>
      </c>
      <c r="D253" s="14">
        <f t="shared" si="68"/>
        <v>3997</v>
      </c>
      <c r="E253" s="14">
        <f t="shared" si="68"/>
        <v>1024.76</v>
      </c>
      <c r="F253" s="14">
        <f t="shared" si="68"/>
        <v>997.17</v>
      </c>
      <c r="G253" s="14">
        <f t="shared" si="68"/>
        <v>981.56999999999994</v>
      </c>
      <c r="H253" s="14">
        <f t="shared" si="68"/>
        <v>993.5</v>
      </c>
    </row>
    <row r="254" spans="1:8">
      <c r="A254" s="3">
        <v>2</v>
      </c>
      <c r="B254" s="2" t="s">
        <v>4</v>
      </c>
      <c r="C254" s="14">
        <f t="shared" si="68"/>
        <v>6223.8</v>
      </c>
      <c r="D254" s="14">
        <f t="shared" si="68"/>
        <v>6327.95</v>
      </c>
      <c r="E254" s="14">
        <f t="shared" si="68"/>
        <v>2013.82</v>
      </c>
      <c r="F254" s="14">
        <f t="shared" si="68"/>
        <v>1881.83</v>
      </c>
      <c r="G254" s="14">
        <f t="shared" si="68"/>
        <v>1007.8</v>
      </c>
      <c r="H254" s="14">
        <f t="shared" si="68"/>
        <v>1424.5</v>
      </c>
    </row>
    <row r="255" spans="1:8">
      <c r="A255" s="3">
        <v>3</v>
      </c>
      <c r="B255" s="1" t="s">
        <v>1</v>
      </c>
      <c r="C255" s="14">
        <f t="shared" ref="C255:H256" si="69">C234</f>
        <v>58</v>
      </c>
      <c r="D255" s="14">
        <f t="shared" si="69"/>
        <v>58</v>
      </c>
      <c r="E255" s="14">
        <f t="shared" si="69"/>
        <v>18</v>
      </c>
      <c r="F255" s="14">
        <f t="shared" si="69"/>
        <v>18</v>
      </c>
      <c r="G255" s="14">
        <f t="shared" si="69"/>
        <v>4</v>
      </c>
      <c r="H255" s="14">
        <f t="shared" si="69"/>
        <v>18</v>
      </c>
    </row>
    <row r="256" spans="1:8">
      <c r="A256" s="1">
        <v>4</v>
      </c>
      <c r="B256" s="92" t="s">
        <v>109</v>
      </c>
      <c r="C256" s="14">
        <f t="shared" si="69"/>
        <v>75</v>
      </c>
      <c r="D256" s="14">
        <f t="shared" si="69"/>
        <v>75</v>
      </c>
      <c r="E256" s="14">
        <f t="shared" si="69"/>
        <v>63</v>
      </c>
      <c r="F256" s="14">
        <f t="shared" si="69"/>
        <v>1</v>
      </c>
      <c r="G256" s="14">
        <f t="shared" si="69"/>
        <v>6</v>
      </c>
      <c r="H256" s="14">
        <f t="shared" si="69"/>
        <v>5</v>
      </c>
    </row>
    <row r="259" spans="1:8">
      <c r="B259" s="20" t="s">
        <v>213</v>
      </c>
    </row>
    <row r="261" spans="1:8">
      <c r="A261" s="8" t="s">
        <v>31</v>
      </c>
      <c r="B261" s="35" t="s">
        <v>30</v>
      </c>
      <c r="C261" s="31" t="s">
        <v>57</v>
      </c>
      <c r="D261" s="31" t="s">
        <v>57</v>
      </c>
      <c r="E261" s="31" t="s">
        <v>57</v>
      </c>
      <c r="F261" s="31" t="s">
        <v>57</v>
      </c>
      <c r="G261" s="31" t="s">
        <v>57</v>
      </c>
      <c r="H261" s="41" t="s">
        <v>57</v>
      </c>
    </row>
    <row r="262" spans="1:8">
      <c r="A262" s="30" t="s">
        <v>29</v>
      </c>
      <c r="B262" s="36"/>
      <c r="C262" s="32" t="s">
        <v>60</v>
      </c>
      <c r="D262" s="32" t="s">
        <v>221</v>
      </c>
      <c r="E262" s="32" t="s">
        <v>65</v>
      </c>
      <c r="F262" s="32" t="s">
        <v>65</v>
      </c>
      <c r="G262" s="32" t="s">
        <v>65</v>
      </c>
      <c r="H262" s="42" t="s">
        <v>65</v>
      </c>
    </row>
    <row r="263" spans="1:8">
      <c r="A263" s="30"/>
      <c r="B263" s="36"/>
      <c r="C263" s="32"/>
      <c r="D263" s="32"/>
      <c r="E263" s="32" t="s">
        <v>24</v>
      </c>
      <c r="F263" s="32" t="s">
        <v>9</v>
      </c>
      <c r="G263" s="32" t="s">
        <v>7</v>
      </c>
      <c r="H263" s="42" t="s">
        <v>56</v>
      </c>
    </row>
    <row r="264" spans="1:8">
      <c r="A264" s="38"/>
      <c r="B264" s="37"/>
      <c r="C264" s="33" t="s">
        <v>203</v>
      </c>
      <c r="D264" s="33" t="s">
        <v>203</v>
      </c>
      <c r="E264" s="33" t="s">
        <v>203</v>
      </c>
      <c r="F264" s="33" t="s">
        <v>203</v>
      </c>
      <c r="G264" s="33" t="s">
        <v>203</v>
      </c>
      <c r="H264" s="33" t="s">
        <v>203</v>
      </c>
    </row>
    <row r="265" spans="1:8">
      <c r="A265" s="6" t="s">
        <v>28</v>
      </c>
      <c r="B265" s="6" t="s">
        <v>27</v>
      </c>
      <c r="C265" s="6">
        <v>1</v>
      </c>
      <c r="D265" s="6">
        <v>2</v>
      </c>
      <c r="E265" s="6">
        <v>2</v>
      </c>
      <c r="F265" s="6">
        <v>3</v>
      </c>
      <c r="G265" s="27">
        <v>4</v>
      </c>
      <c r="H265" s="34" t="s">
        <v>67</v>
      </c>
    </row>
    <row r="266" spans="1:8">
      <c r="A266" s="4">
        <v>1</v>
      </c>
      <c r="B266" s="15" t="s">
        <v>117</v>
      </c>
      <c r="C266" s="12">
        <v>18000</v>
      </c>
      <c r="D266" s="12">
        <v>18000</v>
      </c>
      <c r="E266" s="12">
        <v>1000</v>
      </c>
      <c r="F266" s="12">
        <v>5600</v>
      </c>
      <c r="G266" s="12">
        <v>5700</v>
      </c>
      <c r="H266" s="12">
        <v>5700</v>
      </c>
    </row>
    <row r="267" spans="1:8">
      <c r="A267" s="21" t="s">
        <v>24</v>
      </c>
      <c r="B267" s="21" t="s">
        <v>23</v>
      </c>
      <c r="C267" s="22">
        <f t="shared" ref="C267:H267" si="70">C266</f>
        <v>18000</v>
      </c>
      <c r="D267" s="22">
        <f t="shared" si="70"/>
        <v>18000</v>
      </c>
      <c r="E267" s="22">
        <f t="shared" si="70"/>
        <v>1000</v>
      </c>
      <c r="F267" s="22">
        <f t="shared" si="70"/>
        <v>5600</v>
      </c>
      <c r="G267" s="22">
        <f t="shared" si="70"/>
        <v>5700</v>
      </c>
      <c r="H267" s="22">
        <f t="shared" si="70"/>
        <v>5700</v>
      </c>
    </row>
    <row r="268" spans="1:8">
      <c r="A268" s="4">
        <v>1</v>
      </c>
      <c r="B268" s="15" t="s">
        <v>214</v>
      </c>
      <c r="C268" s="12">
        <f t="shared" ref="C268:H268" si="71">C269</f>
        <v>2000</v>
      </c>
      <c r="D268" s="12">
        <f t="shared" si="71"/>
        <v>2000</v>
      </c>
      <c r="E268" s="12">
        <f t="shared" si="71"/>
        <v>0</v>
      </c>
      <c r="F268" s="12">
        <f t="shared" si="71"/>
        <v>600</v>
      </c>
      <c r="G268" s="12">
        <f t="shared" si="71"/>
        <v>700</v>
      </c>
      <c r="H268" s="12">
        <f t="shared" si="71"/>
        <v>700</v>
      </c>
    </row>
    <row r="269" spans="1:8">
      <c r="A269" s="3"/>
      <c r="B269" s="10" t="s">
        <v>64</v>
      </c>
      <c r="C269" s="13">
        <v>2000</v>
      </c>
      <c r="D269" s="13">
        <v>2000</v>
      </c>
      <c r="E269" s="13">
        <v>0</v>
      </c>
      <c r="F269" s="13">
        <v>600</v>
      </c>
      <c r="G269" s="13">
        <v>700</v>
      </c>
      <c r="H269" s="28">
        <v>700</v>
      </c>
    </row>
    <row r="270" spans="1:8">
      <c r="A270" s="3"/>
      <c r="B270" s="48" t="s">
        <v>99</v>
      </c>
      <c r="C270" s="49">
        <v>2000</v>
      </c>
      <c r="D270" s="49">
        <v>2000</v>
      </c>
      <c r="E270" s="49">
        <v>0</v>
      </c>
      <c r="F270" s="49">
        <v>600</v>
      </c>
      <c r="G270" s="49">
        <v>700</v>
      </c>
      <c r="H270" s="45">
        <v>700</v>
      </c>
    </row>
    <row r="271" spans="1:8">
      <c r="A271" s="4">
        <v>2</v>
      </c>
      <c r="B271" s="15" t="s">
        <v>10</v>
      </c>
      <c r="C271" s="12">
        <f t="shared" ref="C271:H271" si="72">C272</f>
        <v>16000</v>
      </c>
      <c r="D271" s="12">
        <f t="shared" si="72"/>
        <v>16000</v>
      </c>
      <c r="E271" s="12">
        <f t="shared" si="72"/>
        <v>1000</v>
      </c>
      <c r="F271" s="12">
        <f t="shared" si="72"/>
        <v>5000</v>
      </c>
      <c r="G271" s="12">
        <f t="shared" si="72"/>
        <v>5000</v>
      </c>
      <c r="H271" s="12">
        <f t="shared" si="72"/>
        <v>5000</v>
      </c>
    </row>
    <row r="272" spans="1:8">
      <c r="A272" s="3"/>
      <c r="B272" s="10" t="s">
        <v>64</v>
      </c>
      <c r="C272" s="26">
        <v>16000</v>
      </c>
      <c r="D272" s="26">
        <v>16000</v>
      </c>
      <c r="E272" s="26">
        <v>1000</v>
      </c>
      <c r="F272" s="26">
        <v>5000</v>
      </c>
      <c r="G272" s="26">
        <v>5000</v>
      </c>
      <c r="H272" s="28">
        <v>5000</v>
      </c>
    </row>
    <row r="273" spans="1:8">
      <c r="A273" s="3"/>
      <c r="B273" s="48" t="s">
        <v>100</v>
      </c>
      <c r="C273" s="49">
        <v>16000</v>
      </c>
      <c r="D273" s="49">
        <v>16000</v>
      </c>
      <c r="E273" s="49">
        <v>1000</v>
      </c>
      <c r="F273" s="49">
        <v>5000</v>
      </c>
      <c r="G273" s="49">
        <v>5000</v>
      </c>
      <c r="H273" s="45">
        <v>5000</v>
      </c>
    </row>
    <row r="274" spans="1:8">
      <c r="A274" s="21" t="s">
        <v>9</v>
      </c>
      <c r="B274" s="21" t="s">
        <v>8</v>
      </c>
      <c r="C274" s="22">
        <f t="shared" ref="C274:H274" si="73">C268+C271</f>
        <v>18000</v>
      </c>
      <c r="D274" s="22">
        <f t="shared" si="73"/>
        <v>18000</v>
      </c>
      <c r="E274" s="22">
        <f t="shared" si="73"/>
        <v>1000</v>
      </c>
      <c r="F274" s="22">
        <f t="shared" si="73"/>
        <v>5600</v>
      </c>
      <c r="G274" s="22">
        <f t="shared" si="73"/>
        <v>5700</v>
      </c>
      <c r="H274" s="22">
        <f t="shared" si="73"/>
        <v>5700</v>
      </c>
    </row>
    <row r="275" spans="1:8">
      <c r="A275" s="4" t="s">
        <v>7</v>
      </c>
      <c r="B275" s="4" t="s">
        <v>6</v>
      </c>
      <c r="C275" s="14">
        <f t="shared" ref="C275:H275" si="74">C267-C274</f>
        <v>0</v>
      </c>
      <c r="D275" s="14">
        <f t="shared" si="74"/>
        <v>0</v>
      </c>
      <c r="E275" s="14">
        <f t="shared" si="74"/>
        <v>0</v>
      </c>
      <c r="F275" s="14">
        <f t="shared" si="74"/>
        <v>0</v>
      </c>
      <c r="G275" s="14">
        <f t="shared" si="74"/>
        <v>0</v>
      </c>
      <c r="H275" s="14">
        <f t="shared" si="74"/>
        <v>0</v>
      </c>
    </row>
    <row r="276" spans="1:8">
      <c r="A276" s="21" t="s">
        <v>56</v>
      </c>
      <c r="B276" s="21" t="s">
        <v>55</v>
      </c>
      <c r="C276" s="22">
        <f t="shared" ref="C276:H276" si="75">C277</f>
        <v>18000</v>
      </c>
      <c r="D276" s="22">
        <f t="shared" si="75"/>
        <v>18000</v>
      </c>
      <c r="E276" s="22">
        <f t="shared" si="75"/>
        <v>1000</v>
      </c>
      <c r="F276" s="22">
        <f t="shared" si="75"/>
        <v>5600</v>
      </c>
      <c r="G276" s="22">
        <f t="shared" si="75"/>
        <v>5700</v>
      </c>
      <c r="H276" s="22">
        <f t="shared" si="75"/>
        <v>5700</v>
      </c>
    </row>
    <row r="277" spans="1:8">
      <c r="A277" s="3">
        <v>1</v>
      </c>
      <c r="B277" s="2" t="s">
        <v>109</v>
      </c>
      <c r="C277" s="14">
        <f t="shared" ref="C277:H277" si="76">C269+C272</f>
        <v>18000</v>
      </c>
      <c r="D277" s="14">
        <f t="shared" si="76"/>
        <v>18000</v>
      </c>
      <c r="E277" s="14">
        <f t="shared" si="76"/>
        <v>1000</v>
      </c>
      <c r="F277" s="14">
        <f t="shared" si="76"/>
        <v>5600</v>
      </c>
      <c r="G277" s="14">
        <f t="shared" si="76"/>
        <v>5700</v>
      </c>
      <c r="H277" s="14">
        <f t="shared" si="76"/>
        <v>5700</v>
      </c>
    </row>
    <row r="281" spans="1:8">
      <c r="C281" s="87"/>
    </row>
    <row r="282" spans="1:8">
      <c r="C282" s="87"/>
    </row>
    <row r="283" spans="1:8">
      <c r="C283" s="87"/>
    </row>
    <row r="284" spans="1:8">
      <c r="C284" s="87"/>
    </row>
    <row r="285" spans="1:8">
      <c r="C285" s="87"/>
    </row>
    <row r="286" spans="1:8">
      <c r="C286" s="87"/>
    </row>
    <row r="287" spans="1:8">
      <c r="C287" s="87"/>
    </row>
    <row r="288" spans="1:8">
      <c r="C288" s="87"/>
    </row>
    <row r="289" spans="3:3">
      <c r="C289" s="87"/>
    </row>
    <row r="290" spans="3:3">
      <c r="C290" s="87"/>
    </row>
    <row r="291" spans="3:3">
      <c r="C291" s="88"/>
    </row>
  </sheetData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J296"/>
  <sheetViews>
    <sheetView workbookViewId="0">
      <selection activeCell="C24" sqref="C24"/>
    </sheetView>
  </sheetViews>
  <sheetFormatPr defaultRowHeight="12.75"/>
  <cols>
    <col min="1" max="1" width="3.85546875" customWidth="1"/>
    <col min="2" max="2" width="54.28515625" customWidth="1"/>
    <col min="3" max="3" width="11.42578125" customWidth="1"/>
    <col min="4" max="4" width="11.5703125" customWidth="1"/>
    <col min="5" max="6" width="10.42578125" bestFit="1" customWidth="1"/>
    <col min="7" max="7" width="10" customWidth="1"/>
    <col min="8" max="9" width="9.85546875" customWidth="1"/>
  </cols>
  <sheetData>
    <row r="2" spans="2:9">
      <c r="B2" s="20" t="s">
        <v>224</v>
      </c>
      <c r="C2" s="20"/>
      <c r="D2" s="20"/>
      <c r="E2" s="20"/>
      <c r="F2" s="20"/>
      <c r="G2" s="20"/>
    </row>
    <row r="3" spans="2:9">
      <c r="B3" s="20" t="s">
        <v>225</v>
      </c>
      <c r="C3" s="20"/>
      <c r="D3" s="20"/>
      <c r="E3" s="20"/>
      <c r="F3" s="20"/>
      <c r="G3" s="20"/>
    </row>
    <row r="4" spans="2:9">
      <c r="B4" s="96" t="s">
        <v>218</v>
      </c>
    </row>
    <row r="5" spans="2:9">
      <c r="B5" s="96" t="s">
        <v>219</v>
      </c>
      <c r="C5" s="97"/>
      <c r="D5" s="97"/>
    </row>
    <row r="6" spans="2:9">
      <c r="B6" s="96" t="s">
        <v>226</v>
      </c>
      <c r="C6" s="97"/>
      <c r="D6" s="97"/>
    </row>
    <row r="7" spans="2:9">
      <c r="B7" s="96" t="s">
        <v>227</v>
      </c>
      <c r="C7" s="97"/>
      <c r="D7" s="97"/>
    </row>
    <row r="8" spans="2:9">
      <c r="B8" s="96"/>
      <c r="C8" s="97"/>
      <c r="D8" s="97"/>
    </row>
    <row r="9" spans="2:9">
      <c r="H9" s="98" t="s">
        <v>59</v>
      </c>
    </row>
    <row r="10" spans="2:9">
      <c r="B10" s="7" t="s">
        <v>30</v>
      </c>
      <c r="C10" s="66"/>
      <c r="D10" s="31" t="s">
        <v>57</v>
      </c>
      <c r="E10" s="31" t="s">
        <v>57</v>
      </c>
      <c r="F10" s="31" t="s">
        <v>57</v>
      </c>
      <c r="G10" s="31" t="s">
        <v>57</v>
      </c>
      <c r="H10" s="31" t="s">
        <v>57</v>
      </c>
      <c r="I10" s="41" t="s">
        <v>57</v>
      </c>
    </row>
    <row r="11" spans="2:9">
      <c r="B11" s="69"/>
      <c r="C11" s="67" t="s">
        <v>183</v>
      </c>
      <c r="D11" s="32" t="s">
        <v>60</v>
      </c>
      <c r="E11" s="32" t="s">
        <v>221</v>
      </c>
      <c r="F11" s="32" t="s">
        <v>65</v>
      </c>
      <c r="G11" s="32" t="s">
        <v>65</v>
      </c>
      <c r="H11" s="32" t="s">
        <v>65</v>
      </c>
      <c r="I11" s="42" t="s">
        <v>65</v>
      </c>
    </row>
    <row r="12" spans="2:9">
      <c r="B12" s="69"/>
      <c r="C12" s="67"/>
      <c r="D12" s="32"/>
      <c r="E12" s="32"/>
      <c r="F12" s="32" t="s">
        <v>24</v>
      </c>
      <c r="G12" s="32" t="s">
        <v>9</v>
      </c>
      <c r="H12" s="32" t="s">
        <v>7</v>
      </c>
      <c r="I12" s="42" t="s">
        <v>56</v>
      </c>
    </row>
    <row r="13" spans="2:9">
      <c r="B13" s="5"/>
      <c r="C13" s="68"/>
      <c r="D13" s="33" t="s">
        <v>203</v>
      </c>
      <c r="E13" s="33" t="s">
        <v>203</v>
      </c>
      <c r="F13" s="33" t="s">
        <v>203</v>
      </c>
      <c r="G13" s="33" t="s">
        <v>203</v>
      </c>
      <c r="H13" s="33" t="s">
        <v>203</v>
      </c>
      <c r="I13" s="43" t="s">
        <v>203</v>
      </c>
    </row>
    <row r="14" spans="2:9">
      <c r="B14" s="4" t="s">
        <v>28</v>
      </c>
      <c r="C14" s="33" t="s">
        <v>27</v>
      </c>
      <c r="D14" s="33" t="s">
        <v>184</v>
      </c>
      <c r="E14" s="33" t="s">
        <v>185</v>
      </c>
      <c r="F14" s="33" t="s">
        <v>185</v>
      </c>
      <c r="G14" s="33" t="s">
        <v>186</v>
      </c>
      <c r="H14" s="33" t="s">
        <v>187</v>
      </c>
      <c r="I14" s="43" t="s">
        <v>67</v>
      </c>
    </row>
    <row r="15" spans="2:9">
      <c r="B15" s="83" t="s">
        <v>192</v>
      </c>
      <c r="C15" s="84" t="s">
        <v>118</v>
      </c>
      <c r="D15" s="85">
        <f t="shared" ref="D15:I15" si="0">SUM(D16+D32+D33+D34)</f>
        <v>299793.8</v>
      </c>
      <c r="E15" s="85">
        <f t="shared" si="0"/>
        <v>304838.70999999996</v>
      </c>
      <c r="F15" s="85">
        <f t="shared" si="0"/>
        <v>42220.85</v>
      </c>
      <c r="G15" s="85">
        <f t="shared" si="0"/>
        <v>46093.26</v>
      </c>
      <c r="H15" s="85">
        <f t="shared" si="0"/>
        <v>108954.62</v>
      </c>
      <c r="I15" s="85">
        <f t="shared" si="0"/>
        <v>107569.98</v>
      </c>
    </row>
    <row r="16" spans="2:9">
      <c r="B16" s="73" t="s">
        <v>189</v>
      </c>
      <c r="C16" s="74" t="s">
        <v>119</v>
      </c>
      <c r="D16" s="75">
        <f t="shared" ref="D16:I16" si="1">SUM(D17+D31)</f>
        <v>123962.8</v>
      </c>
      <c r="E16" s="75">
        <f t="shared" si="1"/>
        <v>127977.70999999999</v>
      </c>
      <c r="F16" s="75">
        <f t="shared" si="1"/>
        <v>36123.85</v>
      </c>
      <c r="G16" s="75">
        <f t="shared" si="1"/>
        <v>34819.26</v>
      </c>
      <c r="H16" s="75">
        <f t="shared" si="1"/>
        <v>26922.62</v>
      </c>
      <c r="I16" s="75">
        <f t="shared" si="1"/>
        <v>30111.98</v>
      </c>
    </row>
    <row r="17" spans="2:9">
      <c r="B17" s="73" t="s">
        <v>188</v>
      </c>
      <c r="C17" s="74" t="s">
        <v>120</v>
      </c>
      <c r="D17" s="75">
        <f t="shared" ref="D17:I17" si="2">SUM(D18+D20+D23+D24+D25+D30)</f>
        <v>112089</v>
      </c>
      <c r="E17" s="75">
        <f t="shared" si="2"/>
        <v>112089</v>
      </c>
      <c r="F17" s="75">
        <f t="shared" si="2"/>
        <v>32002</v>
      </c>
      <c r="G17" s="75">
        <f t="shared" si="2"/>
        <v>29557</v>
      </c>
      <c r="H17" s="75">
        <f t="shared" si="2"/>
        <v>24208</v>
      </c>
      <c r="I17" s="75">
        <f t="shared" si="2"/>
        <v>26322</v>
      </c>
    </row>
    <row r="18" spans="2:9" ht="24">
      <c r="B18" s="53" t="s">
        <v>121</v>
      </c>
      <c r="C18" s="51" t="s">
        <v>122</v>
      </c>
      <c r="D18" s="52">
        <f t="shared" ref="D18:I18" si="3">SUM(D19)</f>
        <v>1110</v>
      </c>
      <c r="E18" s="52">
        <f t="shared" si="3"/>
        <v>1110</v>
      </c>
      <c r="F18" s="52">
        <f t="shared" si="3"/>
        <v>182</v>
      </c>
      <c r="G18" s="52">
        <f t="shared" si="3"/>
        <v>430</v>
      </c>
      <c r="H18" s="52">
        <f t="shared" si="3"/>
        <v>282</v>
      </c>
      <c r="I18" s="52">
        <f t="shared" si="3"/>
        <v>216</v>
      </c>
    </row>
    <row r="19" spans="2:9">
      <c r="B19" s="54" t="s">
        <v>123</v>
      </c>
      <c r="C19" s="51" t="s">
        <v>124</v>
      </c>
      <c r="D19" s="55">
        <f t="shared" ref="D19:I19" si="4">C65</f>
        <v>1110</v>
      </c>
      <c r="E19" s="55">
        <f t="shared" si="4"/>
        <v>1110</v>
      </c>
      <c r="F19" s="55">
        <f t="shared" si="4"/>
        <v>182</v>
      </c>
      <c r="G19" s="55">
        <f t="shared" si="4"/>
        <v>430</v>
      </c>
      <c r="H19" s="55">
        <f t="shared" si="4"/>
        <v>282</v>
      </c>
      <c r="I19" s="55">
        <f t="shared" si="4"/>
        <v>216</v>
      </c>
    </row>
    <row r="20" spans="2:9" ht="24">
      <c r="B20" s="53" t="s">
        <v>125</v>
      </c>
      <c r="C20" s="51" t="s">
        <v>126</v>
      </c>
      <c r="D20" s="55">
        <f t="shared" ref="D20:I20" si="5">SUM(D21:D22)</f>
        <v>36239</v>
      </c>
      <c r="E20" s="55">
        <f t="shared" si="5"/>
        <v>36239</v>
      </c>
      <c r="F20" s="55">
        <f t="shared" si="5"/>
        <v>9943</v>
      </c>
      <c r="G20" s="55">
        <f t="shared" si="5"/>
        <v>10289</v>
      </c>
      <c r="H20" s="55">
        <f t="shared" si="5"/>
        <v>8298</v>
      </c>
      <c r="I20" s="55">
        <f t="shared" si="5"/>
        <v>7709</v>
      </c>
    </row>
    <row r="21" spans="2:9" ht="24">
      <c r="B21" s="56" t="s">
        <v>127</v>
      </c>
      <c r="C21" s="51" t="s">
        <v>128</v>
      </c>
      <c r="D21" s="55">
        <f t="shared" ref="D21:I21" si="6">C66</f>
        <v>600</v>
      </c>
      <c r="E21" s="55">
        <f t="shared" si="6"/>
        <v>600</v>
      </c>
      <c r="F21" s="55">
        <f t="shared" si="6"/>
        <v>200</v>
      </c>
      <c r="G21" s="55">
        <f t="shared" si="6"/>
        <v>250</v>
      </c>
      <c r="H21" s="55">
        <f t="shared" si="6"/>
        <v>150</v>
      </c>
      <c r="I21" s="55">
        <f t="shared" si="6"/>
        <v>0</v>
      </c>
    </row>
    <row r="22" spans="2:9">
      <c r="B22" s="57" t="s">
        <v>129</v>
      </c>
      <c r="C22" s="51" t="s">
        <v>130</v>
      </c>
      <c r="D22" s="55">
        <f t="shared" ref="D22:I22" si="7">C77+C78</f>
        <v>35639</v>
      </c>
      <c r="E22" s="55">
        <f t="shared" si="7"/>
        <v>35639</v>
      </c>
      <c r="F22" s="55">
        <f t="shared" si="7"/>
        <v>9743</v>
      </c>
      <c r="G22" s="55">
        <f t="shared" si="7"/>
        <v>10039</v>
      </c>
      <c r="H22" s="55">
        <f t="shared" si="7"/>
        <v>8148</v>
      </c>
      <c r="I22" s="55">
        <f t="shared" si="7"/>
        <v>7709</v>
      </c>
    </row>
    <row r="23" spans="2:9">
      <c r="B23" s="53" t="s">
        <v>131</v>
      </c>
      <c r="C23" s="51" t="s">
        <v>132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</row>
    <row r="24" spans="2:9">
      <c r="B24" s="50" t="s">
        <v>133</v>
      </c>
      <c r="C24" s="51" t="s">
        <v>134</v>
      </c>
      <c r="D24" s="55">
        <f t="shared" ref="D24:I24" si="8">C67</f>
        <v>18000</v>
      </c>
      <c r="E24" s="55">
        <f t="shared" si="8"/>
        <v>18000</v>
      </c>
      <c r="F24" s="55">
        <f t="shared" si="8"/>
        <v>7970</v>
      </c>
      <c r="G24" s="55">
        <f t="shared" si="8"/>
        <v>4620</v>
      </c>
      <c r="H24" s="55">
        <f t="shared" si="8"/>
        <v>3300</v>
      </c>
      <c r="I24" s="55">
        <f t="shared" si="8"/>
        <v>2110</v>
      </c>
    </row>
    <row r="25" spans="2:9">
      <c r="B25" s="50" t="s">
        <v>135</v>
      </c>
      <c r="C25" s="51" t="s">
        <v>136</v>
      </c>
      <c r="D25" s="58">
        <f t="shared" ref="D25:I25" si="9">SUM(D26:D29)</f>
        <v>56540</v>
      </c>
      <c r="E25" s="58">
        <f t="shared" si="9"/>
        <v>56540</v>
      </c>
      <c r="F25" s="58">
        <f t="shared" si="9"/>
        <v>13807</v>
      </c>
      <c r="G25" s="58">
        <f t="shared" si="9"/>
        <v>14168</v>
      </c>
      <c r="H25" s="58">
        <f t="shared" si="9"/>
        <v>12278</v>
      </c>
      <c r="I25" s="58">
        <f t="shared" si="9"/>
        <v>16287</v>
      </c>
    </row>
    <row r="26" spans="2:9">
      <c r="B26" s="54" t="s">
        <v>26</v>
      </c>
      <c r="C26" s="51" t="s">
        <v>137</v>
      </c>
      <c r="D26" s="72">
        <f t="shared" ref="D26:I26" si="10">C79</f>
        <v>48030</v>
      </c>
      <c r="E26" s="72">
        <f t="shared" si="10"/>
        <v>48030</v>
      </c>
      <c r="F26" s="72">
        <f t="shared" si="10"/>
        <v>11010</v>
      </c>
      <c r="G26" s="72">
        <f t="shared" si="10"/>
        <v>11419</v>
      </c>
      <c r="H26" s="72">
        <f t="shared" si="10"/>
        <v>11451</v>
      </c>
      <c r="I26" s="72">
        <f t="shared" si="10"/>
        <v>14150</v>
      </c>
    </row>
    <row r="27" spans="2:9">
      <c r="B27" s="56" t="s">
        <v>138</v>
      </c>
      <c r="C27" s="51" t="s">
        <v>139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</row>
    <row r="28" spans="2:9">
      <c r="B28" s="60" t="s">
        <v>140</v>
      </c>
      <c r="C28" s="51" t="s">
        <v>141</v>
      </c>
      <c r="D28" s="59">
        <v>0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</row>
    <row r="29" spans="2:9" ht="24">
      <c r="B29" s="56" t="s">
        <v>142</v>
      </c>
      <c r="C29" s="51" t="s">
        <v>143</v>
      </c>
      <c r="D29" s="55">
        <f t="shared" ref="D29:I30" si="11">C68</f>
        <v>8510</v>
      </c>
      <c r="E29" s="55">
        <f t="shared" si="11"/>
        <v>8510</v>
      </c>
      <c r="F29" s="55">
        <f t="shared" si="11"/>
        <v>2797</v>
      </c>
      <c r="G29" s="55">
        <f t="shared" si="11"/>
        <v>2749</v>
      </c>
      <c r="H29" s="55">
        <f t="shared" si="11"/>
        <v>827</v>
      </c>
      <c r="I29" s="55">
        <f t="shared" si="11"/>
        <v>2137</v>
      </c>
    </row>
    <row r="30" spans="2:9">
      <c r="B30" s="61" t="s">
        <v>144</v>
      </c>
      <c r="C30" s="51" t="s">
        <v>145</v>
      </c>
      <c r="D30" s="55">
        <f t="shared" si="11"/>
        <v>200</v>
      </c>
      <c r="E30" s="55">
        <f t="shared" si="11"/>
        <v>200</v>
      </c>
      <c r="F30" s="55">
        <f t="shared" si="11"/>
        <v>100</v>
      </c>
      <c r="G30" s="55">
        <f t="shared" si="11"/>
        <v>50</v>
      </c>
      <c r="H30" s="55">
        <f t="shared" si="11"/>
        <v>50</v>
      </c>
      <c r="I30" s="55">
        <f t="shared" si="11"/>
        <v>0</v>
      </c>
    </row>
    <row r="31" spans="2:9">
      <c r="B31" s="73" t="s">
        <v>146</v>
      </c>
      <c r="C31" s="74" t="s">
        <v>147</v>
      </c>
      <c r="D31" s="76">
        <f t="shared" ref="D31:I31" si="12">C70+C71+C72+C73+C74+C75+C213</f>
        <v>11873.8</v>
      </c>
      <c r="E31" s="76">
        <f t="shared" si="12"/>
        <v>15888.71</v>
      </c>
      <c r="F31" s="76">
        <f t="shared" si="12"/>
        <v>4121.8500000000004</v>
      </c>
      <c r="G31" s="76">
        <f t="shared" si="12"/>
        <v>5262.26</v>
      </c>
      <c r="H31" s="76">
        <f t="shared" si="12"/>
        <v>2714.62</v>
      </c>
      <c r="I31" s="76">
        <f t="shared" si="12"/>
        <v>3789.98</v>
      </c>
    </row>
    <row r="32" spans="2:9">
      <c r="B32" s="73" t="s">
        <v>148</v>
      </c>
      <c r="C32" s="74" t="s">
        <v>149</v>
      </c>
      <c r="D32" s="75">
        <f t="shared" ref="D32:I32" si="13">C76</f>
        <v>94</v>
      </c>
      <c r="E32" s="75">
        <f t="shared" si="13"/>
        <v>621</v>
      </c>
      <c r="F32" s="75">
        <f t="shared" si="13"/>
        <v>219</v>
      </c>
      <c r="G32" s="75">
        <f t="shared" si="13"/>
        <v>372</v>
      </c>
      <c r="H32" s="75">
        <f t="shared" si="13"/>
        <v>21</v>
      </c>
      <c r="I32" s="75">
        <f t="shared" si="13"/>
        <v>9</v>
      </c>
    </row>
    <row r="33" spans="2:10">
      <c r="B33" s="73" t="s">
        <v>40</v>
      </c>
      <c r="C33" s="74" t="s">
        <v>150</v>
      </c>
      <c r="D33" s="75">
        <f t="shared" ref="D33:I33" si="14">C271</f>
        <v>18000</v>
      </c>
      <c r="E33" s="75">
        <f t="shared" si="14"/>
        <v>18000</v>
      </c>
      <c r="F33" s="75">
        <f t="shared" si="14"/>
        <v>1000</v>
      </c>
      <c r="G33" s="75">
        <f t="shared" si="14"/>
        <v>5900</v>
      </c>
      <c r="H33" s="75">
        <f t="shared" si="14"/>
        <v>5700</v>
      </c>
      <c r="I33" s="75">
        <f t="shared" si="14"/>
        <v>5400</v>
      </c>
    </row>
    <row r="34" spans="2:10">
      <c r="B34" s="77" t="s">
        <v>151</v>
      </c>
      <c r="C34" s="74" t="s">
        <v>152</v>
      </c>
      <c r="D34" s="75">
        <f t="shared" ref="D34:I34" si="15">SUM(D35:D36)</f>
        <v>157737</v>
      </c>
      <c r="E34" s="75">
        <f t="shared" si="15"/>
        <v>158240</v>
      </c>
      <c r="F34" s="75">
        <f t="shared" si="15"/>
        <v>4878</v>
      </c>
      <c r="G34" s="75">
        <f t="shared" si="15"/>
        <v>5002</v>
      </c>
      <c r="H34" s="75">
        <f t="shared" si="15"/>
        <v>76311</v>
      </c>
      <c r="I34" s="75">
        <f t="shared" si="15"/>
        <v>72049</v>
      </c>
    </row>
    <row r="35" spans="2:10">
      <c r="B35" s="54" t="s">
        <v>153</v>
      </c>
      <c r="C35" s="51" t="s">
        <v>154</v>
      </c>
      <c r="D35" s="52">
        <f t="shared" ref="D35:I35" si="16">C82+C87</f>
        <v>157737</v>
      </c>
      <c r="E35" s="52">
        <f t="shared" si="16"/>
        <v>158240</v>
      </c>
      <c r="F35" s="52">
        <f t="shared" si="16"/>
        <v>4878</v>
      </c>
      <c r="G35" s="52">
        <f t="shared" si="16"/>
        <v>5002</v>
      </c>
      <c r="H35" s="52">
        <f t="shared" si="16"/>
        <v>76311</v>
      </c>
      <c r="I35" s="52">
        <f t="shared" si="16"/>
        <v>72049</v>
      </c>
    </row>
    <row r="36" spans="2:10">
      <c r="B36" s="54" t="s">
        <v>155</v>
      </c>
      <c r="C36" s="51" t="s">
        <v>156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</row>
    <row r="37" spans="2:10">
      <c r="B37" s="83" t="s">
        <v>193</v>
      </c>
      <c r="C37" s="84" t="s">
        <v>157</v>
      </c>
      <c r="D37" s="86">
        <f t="shared" ref="D37:I37" si="17">SUM(D38+D48+D49+D53+D52)</f>
        <v>299793.8</v>
      </c>
      <c r="E37" s="86">
        <f t="shared" si="17"/>
        <v>306075.20999999996</v>
      </c>
      <c r="F37" s="86">
        <f t="shared" si="17"/>
        <v>43457.35</v>
      </c>
      <c r="G37" s="86">
        <f t="shared" si="17"/>
        <v>46093.259999999995</v>
      </c>
      <c r="H37" s="86">
        <f t="shared" si="17"/>
        <v>108954.62</v>
      </c>
      <c r="I37" s="86">
        <f t="shared" si="17"/>
        <v>107569.98</v>
      </c>
    </row>
    <row r="38" spans="2:10">
      <c r="B38" s="79" t="s">
        <v>191</v>
      </c>
      <c r="C38" s="80" t="s">
        <v>158</v>
      </c>
      <c r="D38" s="75">
        <f t="shared" ref="D38:I38" si="18">SUM(D39:D47)</f>
        <v>275335.8</v>
      </c>
      <c r="E38" s="75">
        <f t="shared" si="18"/>
        <v>278270.70999999996</v>
      </c>
      <c r="F38" s="75">
        <f t="shared" si="18"/>
        <v>39629.35</v>
      </c>
      <c r="G38" s="75">
        <f t="shared" si="18"/>
        <v>37396.759999999995</v>
      </c>
      <c r="H38" s="75">
        <f t="shared" si="18"/>
        <v>102328.12</v>
      </c>
      <c r="I38" s="75">
        <f t="shared" si="18"/>
        <v>98916.479999999996</v>
      </c>
    </row>
    <row r="39" spans="2:10">
      <c r="B39" s="64" t="s">
        <v>159</v>
      </c>
      <c r="C39" s="63" t="s">
        <v>160</v>
      </c>
      <c r="D39" s="52">
        <f t="shared" ref="D39:I40" si="19">C194+C258</f>
        <v>63509</v>
      </c>
      <c r="E39" s="52">
        <f t="shared" si="19"/>
        <v>63641.69</v>
      </c>
      <c r="F39" s="52">
        <f t="shared" si="19"/>
        <v>16110.29</v>
      </c>
      <c r="G39" s="52">
        <f t="shared" si="19"/>
        <v>16402.8</v>
      </c>
      <c r="H39" s="52">
        <f t="shared" si="19"/>
        <v>14674.710000000003</v>
      </c>
      <c r="I39" s="52">
        <f t="shared" si="19"/>
        <v>16453.89</v>
      </c>
    </row>
    <row r="40" spans="2:10">
      <c r="B40" s="64" t="s">
        <v>161</v>
      </c>
      <c r="C40" s="63" t="s">
        <v>162</v>
      </c>
      <c r="D40" s="52">
        <f t="shared" si="19"/>
        <v>24319.8</v>
      </c>
      <c r="E40" s="52">
        <f t="shared" si="19"/>
        <v>37404.469999999994</v>
      </c>
      <c r="F40" s="52">
        <f t="shared" si="19"/>
        <v>11500.93</v>
      </c>
      <c r="G40" s="52">
        <f t="shared" si="19"/>
        <v>10635.79</v>
      </c>
      <c r="H40" s="52">
        <f t="shared" si="19"/>
        <v>10905.91</v>
      </c>
      <c r="I40" s="52">
        <f t="shared" si="19"/>
        <v>4361.84</v>
      </c>
    </row>
    <row r="41" spans="2:10">
      <c r="B41" s="60" t="s">
        <v>58</v>
      </c>
      <c r="C41" s="63" t="s">
        <v>163</v>
      </c>
      <c r="D41" s="52">
        <f t="shared" ref="D41:I43" si="20">C196</f>
        <v>3170</v>
      </c>
      <c r="E41" s="52">
        <f t="shared" si="20"/>
        <v>3170</v>
      </c>
      <c r="F41" s="52">
        <f t="shared" si="20"/>
        <v>725</v>
      </c>
      <c r="G41" s="52">
        <f t="shared" si="20"/>
        <v>806</v>
      </c>
      <c r="H41" s="52">
        <f t="shared" si="20"/>
        <v>803</v>
      </c>
      <c r="I41" s="52">
        <f t="shared" si="20"/>
        <v>836</v>
      </c>
    </row>
    <row r="42" spans="2:10">
      <c r="B42" s="64" t="s">
        <v>164</v>
      </c>
      <c r="C42" s="63" t="s">
        <v>165</v>
      </c>
      <c r="D42" s="52">
        <f t="shared" si="20"/>
        <v>17000</v>
      </c>
      <c r="E42" s="52">
        <f t="shared" si="20"/>
        <v>19000</v>
      </c>
      <c r="F42" s="52">
        <f t="shared" si="20"/>
        <v>10179</v>
      </c>
      <c r="G42" s="52">
        <f t="shared" si="20"/>
        <v>8821</v>
      </c>
      <c r="H42" s="52">
        <f t="shared" si="20"/>
        <v>0</v>
      </c>
      <c r="I42" s="52">
        <f t="shared" si="20"/>
        <v>0</v>
      </c>
    </row>
    <row r="43" spans="2:10">
      <c r="B43" s="60" t="s">
        <v>166</v>
      </c>
      <c r="C43" s="63" t="s">
        <v>167</v>
      </c>
      <c r="D43" s="52">
        <f t="shared" si="20"/>
        <v>10700</v>
      </c>
      <c r="E43" s="52">
        <f t="shared" si="20"/>
        <v>351.7</v>
      </c>
      <c r="F43" s="52">
        <f t="shared" si="20"/>
        <v>0</v>
      </c>
      <c r="G43" s="52">
        <f t="shared" si="20"/>
        <v>29.7</v>
      </c>
      <c r="H43" s="52">
        <f t="shared" si="20"/>
        <v>302</v>
      </c>
      <c r="I43" s="52">
        <f t="shared" si="20"/>
        <v>20</v>
      </c>
    </row>
    <row r="44" spans="2:10">
      <c r="B44" s="64" t="s">
        <v>168</v>
      </c>
      <c r="C44" s="63" t="s">
        <v>169</v>
      </c>
      <c r="D44" s="52">
        <f t="shared" ref="D44:I44" si="21">C199-C225</f>
        <v>0</v>
      </c>
      <c r="E44" s="52">
        <f>D199-D225</f>
        <v>0</v>
      </c>
      <c r="F44" s="52">
        <f t="shared" si="21"/>
        <v>0</v>
      </c>
      <c r="G44" s="52">
        <f t="shared" si="21"/>
        <v>0</v>
      </c>
      <c r="H44" s="52">
        <f t="shared" si="21"/>
        <v>0</v>
      </c>
      <c r="I44" s="52">
        <f t="shared" si="21"/>
        <v>0</v>
      </c>
    </row>
    <row r="45" spans="2:10">
      <c r="B45" s="10" t="s">
        <v>201</v>
      </c>
      <c r="C45" s="63">
        <v>31</v>
      </c>
      <c r="D45" s="52">
        <f t="shared" ref="D45:I45" si="22">C200</f>
        <v>153728</v>
      </c>
      <c r="E45" s="52">
        <f t="shared" si="22"/>
        <v>151728</v>
      </c>
      <c r="F45" s="52">
        <f t="shared" si="22"/>
        <v>0</v>
      </c>
      <c r="G45" s="52">
        <f t="shared" si="22"/>
        <v>0</v>
      </c>
      <c r="H45" s="52">
        <f t="shared" si="22"/>
        <v>75112</v>
      </c>
      <c r="I45" s="52">
        <f t="shared" si="22"/>
        <v>76616</v>
      </c>
    </row>
    <row r="46" spans="2:10">
      <c r="B46" s="60" t="s">
        <v>1</v>
      </c>
      <c r="C46" s="63" t="s">
        <v>170</v>
      </c>
      <c r="D46" s="52">
        <f t="shared" ref="D46:I46" si="23">C201+C260</f>
        <v>2749</v>
      </c>
      <c r="E46" s="52">
        <f t="shared" si="23"/>
        <v>2806.85</v>
      </c>
      <c r="F46" s="52">
        <f t="shared" si="23"/>
        <v>1060.21</v>
      </c>
      <c r="G46" s="52">
        <f t="shared" si="23"/>
        <v>644.87</v>
      </c>
      <c r="H46" s="52">
        <f t="shared" si="23"/>
        <v>525.5</v>
      </c>
      <c r="I46" s="52">
        <f t="shared" si="23"/>
        <v>576.27</v>
      </c>
      <c r="J46" s="23"/>
    </row>
    <row r="47" spans="2:10">
      <c r="B47" s="60" t="s">
        <v>0</v>
      </c>
      <c r="C47" s="63" t="s">
        <v>171</v>
      </c>
      <c r="D47" s="52">
        <f t="shared" ref="D47:I47" si="24">C202</f>
        <v>160</v>
      </c>
      <c r="E47" s="52">
        <f t="shared" si="24"/>
        <v>168</v>
      </c>
      <c r="F47" s="52">
        <f t="shared" si="24"/>
        <v>53.92</v>
      </c>
      <c r="G47" s="52">
        <f t="shared" si="24"/>
        <v>56.6</v>
      </c>
      <c r="H47" s="52">
        <f t="shared" si="24"/>
        <v>5</v>
      </c>
      <c r="I47" s="52">
        <f t="shared" si="24"/>
        <v>52.48</v>
      </c>
    </row>
    <row r="48" spans="2:10">
      <c r="B48" s="79" t="s">
        <v>172</v>
      </c>
      <c r="C48" s="80" t="s">
        <v>173</v>
      </c>
      <c r="D48" s="75">
        <f t="shared" ref="D48:I48" si="25">C204+C261+C282</f>
        <v>19656</v>
      </c>
      <c r="E48" s="75">
        <f t="shared" si="25"/>
        <v>23002.5</v>
      </c>
      <c r="F48" s="75">
        <f t="shared" si="25"/>
        <v>3070.5</v>
      </c>
      <c r="G48" s="75">
        <f t="shared" si="25"/>
        <v>7946</v>
      </c>
      <c r="H48" s="75">
        <f>G204+G261+G282</f>
        <v>6476</v>
      </c>
      <c r="I48" s="75">
        <f t="shared" si="25"/>
        <v>5510</v>
      </c>
    </row>
    <row r="49" spans="1:9">
      <c r="B49" s="79" t="s">
        <v>174</v>
      </c>
      <c r="C49" s="80" t="s">
        <v>175</v>
      </c>
      <c r="D49" s="75">
        <f t="shared" ref="D49:I49" si="26">SUM(D50:D51)</f>
        <v>4802</v>
      </c>
      <c r="E49" s="75">
        <f t="shared" si="26"/>
        <v>4802</v>
      </c>
      <c r="F49" s="75">
        <f t="shared" si="26"/>
        <v>757.5</v>
      </c>
      <c r="G49" s="75">
        <f t="shared" si="26"/>
        <v>750.5</v>
      </c>
      <c r="H49" s="75">
        <f t="shared" si="26"/>
        <v>150.5</v>
      </c>
      <c r="I49" s="75">
        <f t="shared" si="26"/>
        <v>3143.5</v>
      </c>
    </row>
    <row r="50" spans="1:9">
      <c r="B50" s="54" t="s">
        <v>176</v>
      </c>
      <c r="C50" s="63" t="s">
        <v>177</v>
      </c>
      <c r="D50" s="52"/>
      <c r="E50" s="52"/>
      <c r="F50" s="52"/>
      <c r="G50" s="52"/>
      <c r="H50" s="52"/>
      <c r="I50" s="52"/>
    </row>
    <row r="51" spans="1:9">
      <c r="B51" s="65" t="s">
        <v>178</v>
      </c>
      <c r="C51" s="63" t="s">
        <v>179</v>
      </c>
      <c r="D51" s="52">
        <f t="shared" ref="D51:I51" si="27">C203</f>
        <v>4802</v>
      </c>
      <c r="E51" s="52">
        <f t="shared" si="27"/>
        <v>4802</v>
      </c>
      <c r="F51" s="52">
        <f t="shared" si="27"/>
        <v>757.5</v>
      </c>
      <c r="G51" s="52">
        <f t="shared" si="27"/>
        <v>750.5</v>
      </c>
      <c r="H51" s="52">
        <f t="shared" si="27"/>
        <v>150.5</v>
      </c>
      <c r="I51" s="52">
        <f t="shared" si="27"/>
        <v>3143.5</v>
      </c>
    </row>
    <row r="52" spans="1:9">
      <c r="B52" s="81" t="s">
        <v>190</v>
      </c>
      <c r="C52" s="82">
        <v>38</v>
      </c>
      <c r="D52" s="75"/>
      <c r="E52" s="75"/>
      <c r="F52" s="75"/>
      <c r="G52" s="75"/>
      <c r="H52" s="75"/>
      <c r="I52" s="75"/>
    </row>
    <row r="53" spans="1:9">
      <c r="B53" s="81" t="s">
        <v>180</v>
      </c>
      <c r="C53" s="82">
        <v>39</v>
      </c>
      <c r="D53" s="52"/>
      <c r="E53" s="52"/>
      <c r="F53" s="52"/>
      <c r="G53" s="52"/>
      <c r="H53" s="52"/>
      <c r="I53" s="52"/>
    </row>
    <row r="54" spans="1:9">
      <c r="B54" s="53" t="s">
        <v>181</v>
      </c>
      <c r="C54" s="78">
        <v>40</v>
      </c>
      <c r="D54" s="52">
        <f t="shared" ref="D54:I54" si="28">SUM(D15-D37)</f>
        <v>0</v>
      </c>
      <c r="E54" s="52">
        <f>SUM(E15-E37)</f>
        <v>-1236.5</v>
      </c>
      <c r="F54" s="52">
        <f t="shared" si="28"/>
        <v>-1236.5</v>
      </c>
      <c r="G54" s="52">
        <f t="shared" si="28"/>
        <v>7.2759576141834259E-12</v>
      </c>
      <c r="H54" s="52">
        <f t="shared" si="28"/>
        <v>0</v>
      </c>
      <c r="I54" s="52">
        <f t="shared" si="28"/>
        <v>0</v>
      </c>
    </row>
    <row r="55" spans="1:9">
      <c r="B55" s="62" t="s">
        <v>182</v>
      </c>
      <c r="C55" s="62"/>
      <c r="D55" s="71"/>
      <c r="E55" s="71"/>
      <c r="F55" s="71"/>
      <c r="G55" s="71"/>
      <c r="H55" s="71"/>
      <c r="I55" s="71"/>
    </row>
    <row r="57" spans="1:9">
      <c r="B57" s="20" t="s">
        <v>210</v>
      </c>
    </row>
    <row r="58" spans="1:9">
      <c r="G58" t="s">
        <v>59</v>
      </c>
    </row>
    <row r="59" spans="1:9">
      <c r="A59" s="8" t="s">
        <v>31</v>
      </c>
      <c r="B59" s="35" t="s">
        <v>30</v>
      </c>
      <c r="C59" s="31" t="s">
        <v>57</v>
      </c>
      <c r="D59" s="31" t="s">
        <v>57</v>
      </c>
      <c r="E59" s="31" t="s">
        <v>57</v>
      </c>
      <c r="F59" s="31" t="s">
        <v>57</v>
      </c>
      <c r="G59" s="31" t="s">
        <v>57</v>
      </c>
      <c r="H59" s="41" t="s">
        <v>57</v>
      </c>
    </row>
    <row r="60" spans="1:9">
      <c r="A60" s="30" t="s">
        <v>29</v>
      </c>
      <c r="B60" s="36"/>
      <c r="C60" s="32" t="s">
        <v>60</v>
      </c>
      <c r="D60" s="32" t="s">
        <v>221</v>
      </c>
      <c r="E60" s="32" t="s">
        <v>65</v>
      </c>
      <c r="F60" s="32" t="s">
        <v>65</v>
      </c>
      <c r="G60" s="32" t="s">
        <v>65</v>
      </c>
      <c r="H60" s="42" t="s">
        <v>65</v>
      </c>
    </row>
    <row r="61" spans="1:9">
      <c r="A61" s="30"/>
      <c r="B61" s="36"/>
      <c r="C61" s="32"/>
      <c r="D61" s="32"/>
      <c r="E61" s="32" t="s">
        <v>24</v>
      </c>
      <c r="F61" s="32" t="s">
        <v>9</v>
      </c>
      <c r="G61" s="32" t="s">
        <v>7</v>
      </c>
      <c r="H61" s="42" t="s">
        <v>56</v>
      </c>
    </row>
    <row r="62" spans="1:9">
      <c r="A62" s="38"/>
      <c r="B62" s="37"/>
      <c r="C62" s="33" t="s">
        <v>203</v>
      </c>
      <c r="D62" s="33" t="s">
        <v>203</v>
      </c>
      <c r="E62" s="33" t="s">
        <v>203</v>
      </c>
      <c r="F62" s="33" t="s">
        <v>203</v>
      </c>
      <c r="G62" s="33" t="s">
        <v>203</v>
      </c>
      <c r="H62" s="43" t="s">
        <v>203</v>
      </c>
    </row>
    <row r="63" spans="1:9">
      <c r="A63" s="6" t="s">
        <v>28</v>
      </c>
      <c r="B63" s="6" t="s">
        <v>27</v>
      </c>
      <c r="C63" s="6">
        <v>1</v>
      </c>
      <c r="D63" s="6">
        <v>2</v>
      </c>
      <c r="E63" s="6">
        <v>2</v>
      </c>
      <c r="F63" s="6">
        <v>3</v>
      </c>
      <c r="G63" s="27">
        <v>4</v>
      </c>
      <c r="H63" s="34" t="s">
        <v>67</v>
      </c>
    </row>
    <row r="64" spans="1:9">
      <c r="A64" s="4">
        <v>1</v>
      </c>
      <c r="B64" s="15" t="s">
        <v>41</v>
      </c>
      <c r="C64" s="99">
        <f t="shared" ref="C64:H64" si="29">C65+C66+C67+C68+C69+C70+C71+C72+C73+C74+C75+C76+C77+C78</f>
        <v>71043</v>
      </c>
      <c r="D64" s="99">
        <f t="shared" si="29"/>
        <v>75400</v>
      </c>
      <c r="E64" s="99">
        <f t="shared" si="29"/>
        <v>23660.400000000001</v>
      </c>
      <c r="F64" s="99">
        <f t="shared" si="29"/>
        <v>22282.17</v>
      </c>
      <c r="G64" s="99">
        <f t="shared" si="29"/>
        <v>14687.369999999999</v>
      </c>
      <c r="H64" s="99">
        <f t="shared" si="29"/>
        <v>14770.060000000001</v>
      </c>
    </row>
    <row r="65" spans="1:8">
      <c r="A65" s="3"/>
      <c r="B65" s="9" t="s">
        <v>42</v>
      </c>
      <c r="C65" s="13">
        <v>1110</v>
      </c>
      <c r="D65" s="13">
        <v>1110</v>
      </c>
      <c r="E65" s="13">
        <v>182</v>
      </c>
      <c r="F65" s="13">
        <v>430</v>
      </c>
      <c r="G65" s="13">
        <v>282</v>
      </c>
      <c r="H65" s="29">
        <v>216</v>
      </c>
    </row>
    <row r="66" spans="1:8">
      <c r="A66" s="3"/>
      <c r="B66" s="9" t="s">
        <v>61</v>
      </c>
      <c r="C66" s="13">
        <v>600</v>
      </c>
      <c r="D66" s="13">
        <v>600</v>
      </c>
      <c r="E66" s="13">
        <v>200</v>
      </c>
      <c r="F66" s="13">
        <v>250</v>
      </c>
      <c r="G66" s="13">
        <v>150</v>
      </c>
      <c r="H66" s="29">
        <v>0</v>
      </c>
    </row>
    <row r="67" spans="1:8">
      <c r="A67" s="3"/>
      <c r="B67" s="9" t="s">
        <v>204</v>
      </c>
      <c r="C67" s="13">
        <v>18000</v>
      </c>
      <c r="D67" s="13">
        <v>18000</v>
      </c>
      <c r="E67" s="13">
        <v>7970</v>
      </c>
      <c r="F67" s="13">
        <v>4620</v>
      </c>
      <c r="G67" s="13">
        <v>3300</v>
      </c>
      <c r="H67" s="29">
        <v>2110</v>
      </c>
    </row>
    <row r="68" spans="1:8">
      <c r="A68" s="3"/>
      <c r="B68" s="9" t="s">
        <v>205</v>
      </c>
      <c r="C68" s="13">
        <v>8510</v>
      </c>
      <c r="D68" s="13">
        <v>8510</v>
      </c>
      <c r="E68" s="13">
        <v>2797</v>
      </c>
      <c r="F68" s="13">
        <v>2749</v>
      </c>
      <c r="G68" s="13">
        <v>827</v>
      </c>
      <c r="H68" s="29">
        <v>2137</v>
      </c>
    </row>
    <row r="69" spans="1:8">
      <c r="A69" s="3"/>
      <c r="B69" s="9" t="s">
        <v>43</v>
      </c>
      <c r="C69" s="13">
        <v>200</v>
      </c>
      <c r="D69" s="13">
        <v>200</v>
      </c>
      <c r="E69" s="13">
        <v>100</v>
      </c>
      <c r="F69" s="13">
        <v>50</v>
      </c>
      <c r="G69" s="13">
        <v>50</v>
      </c>
      <c r="H69" s="29">
        <v>0</v>
      </c>
    </row>
    <row r="70" spans="1:8">
      <c r="A70" s="3"/>
      <c r="B70" s="9" t="s">
        <v>206</v>
      </c>
      <c r="C70" s="13">
        <v>3650</v>
      </c>
      <c r="D70" s="13">
        <v>7000</v>
      </c>
      <c r="E70" s="13">
        <v>1525</v>
      </c>
      <c r="F70" s="13">
        <v>2535</v>
      </c>
      <c r="G70" s="13">
        <v>1215</v>
      </c>
      <c r="H70" s="29">
        <v>1725</v>
      </c>
    </row>
    <row r="71" spans="1:8">
      <c r="A71" s="3"/>
      <c r="B71" s="9" t="s">
        <v>45</v>
      </c>
      <c r="C71" s="13">
        <v>290</v>
      </c>
      <c r="D71" s="13">
        <v>770</v>
      </c>
      <c r="E71" s="13">
        <v>64.400000000000006</v>
      </c>
      <c r="F71" s="13">
        <v>167.17</v>
      </c>
      <c r="G71" s="13">
        <v>334.37</v>
      </c>
      <c r="H71" s="29">
        <v>204.06</v>
      </c>
    </row>
    <row r="72" spans="1:8">
      <c r="A72" s="3"/>
      <c r="B72" s="9" t="s">
        <v>46</v>
      </c>
      <c r="C72" s="13">
        <v>850</v>
      </c>
      <c r="D72" s="13">
        <v>850</v>
      </c>
      <c r="E72" s="13">
        <v>180</v>
      </c>
      <c r="F72" s="13">
        <v>270</v>
      </c>
      <c r="G72" s="13">
        <v>200</v>
      </c>
      <c r="H72" s="29">
        <v>200</v>
      </c>
    </row>
    <row r="73" spans="1:8">
      <c r="A73" s="3"/>
      <c r="B73" s="9" t="s">
        <v>47</v>
      </c>
      <c r="C73" s="13">
        <v>1500</v>
      </c>
      <c r="D73" s="13">
        <v>1500</v>
      </c>
      <c r="E73" s="13">
        <v>450</v>
      </c>
      <c r="F73" s="13">
        <v>550</v>
      </c>
      <c r="G73" s="13">
        <v>110</v>
      </c>
      <c r="H73" s="29">
        <v>390</v>
      </c>
    </row>
    <row r="74" spans="1:8">
      <c r="A74" s="3"/>
      <c r="B74" s="9" t="s">
        <v>48</v>
      </c>
      <c r="C74" s="13">
        <v>600</v>
      </c>
      <c r="D74" s="13">
        <v>600</v>
      </c>
      <c r="E74" s="13">
        <v>230</v>
      </c>
      <c r="F74" s="13">
        <v>250</v>
      </c>
      <c r="G74" s="13">
        <v>50</v>
      </c>
      <c r="H74" s="29">
        <v>70</v>
      </c>
    </row>
    <row r="75" spans="1:8">
      <c r="A75" s="3"/>
      <c r="B75" s="9" t="s">
        <v>107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29">
        <v>0</v>
      </c>
    </row>
    <row r="76" spans="1:8">
      <c r="A76" s="3"/>
      <c r="B76" s="9" t="s">
        <v>54</v>
      </c>
      <c r="C76" s="13">
        <v>94</v>
      </c>
      <c r="D76" s="13">
        <v>621</v>
      </c>
      <c r="E76" s="13">
        <v>219</v>
      </c>
      <c r="F76" s="13">
        <v>372</v>
      </c>
      <c r="G76" s="13">
        <v>21</v>
      </c>
      <c r="H76" s="29">
        <v>9</v>
      </c>
    </row>
    <row r="77" spans="1:8">
      <c r="A77" s="3"/>
      <c r="B77" s="9" t="s">
        <v>49</v>
      </c>
      <c r="C77" s="13">
        <v>35366</v>
      </c>
      <c r="D77" s="13">
        <v>35366</v>
      </c>
      <c r="E77" s="13">
        <v>9667</v>
      </c>
      <c r="F77" s="13">
        <v>9978</v>
      </c>
      <c r="G77" s="13">
        <v>8080</v>
      </c>
      <c r="H77" s="29">
        <v>7641</v>
      </c>
    </row>
    <row r="78" spans="1:8">
      <c r="A78" s="3"/>
      <c r="B78" s="9" t="s">
        <v>50</v>
      </c>
      <c r="C78" s="13">
        <v>273</v>
      </c>
      <c r="D78" s="13">
        <v>273</v>
      </c>
      <c r="E78" s="13">
        <v>76</v>
      </c>
      <c r="F78" s="13">
        <v>61</v>
      </c>
      <c r="G78" s="13">
        <v>68</v>
      </c>
      <c r="H78" s="29">
        <v>68</v>
      </c>
    </row>
    <row r="79" spans="1:8">
      <c r="A79" s="4">
        <v>2</v>
      </c>
      <c r="B79" s="15" t="s">
        <v>26</v>
      </c>
      <c r="C79" s="99">
        <f t="shared" ref="C79:H79" si="30">C80+C81</f>
        <v>48030</v>
      </c>
      <c r="D79" s="99">
        <f t="shared" si="30"/>
        <v>48030</v>
      </c>
      <c r="E79" s="99">
        <f t="shared" si="30"/>
        <v>11010</v>
      </c>
      <c r="F79" s="99">
        <f t="shared" si="30"/>
        <v>11419</v>
      </c>
      <c r="G79" s="99">
        <f t="shared" si="30"/>
        <v>11451</v>
      </c>
      <c r="H79" s="99">
        <f t="shared" si="30"/>
        <v>14150</v>
      </c>
    </row>
    <row r="80" spans="1:8">
      <c r="A80" s="3"/>
      <c r="B80" s="9" t="s">
        <v>51</v>
      </c>
      <c r="C80" s="13">
        <v>46876</v>
      </c>
      <c r="D80" s="13">
        <v>46876</v>
      </c>
      <c r="E80" s="13">
        <v>10810</v>
      </c>
      <c r="F80" s="13">
        <v>11171</v>
      </c>
      <c r="G80" s="13">
        <v>11247</v>
      </c>
      <c r="H80" s="29">
        <v>13648</v>
      </c>
    </row>
    <row r="81" spans="1:8">
      <c r="A81" s="3"/>
      <c r="B81" s="9" t="s">
        <v>52</v>
      </c>
      <c r="C81" s="13">
        <v>1154</v>
      </c>
      <c r="D81" s="13">
        <v>1154</v>
      </c>
      <c r="E81" s="13">
        <v>200</v>
      </c>
      <c r="F81" s="13">
        <v>248</v>
      </c>
      <c r="G81" s="13">
        <v>204</v>
      </c>
      <c r="H81" s="29">
        <v>502</v>
      </c>
    </row>
    <row r="82" spans="1:8">
      <c r="A82" s="4">
        <v>3</v>
      </c>
      <c r="B82" s="15" t="s">
        <v>25</v>
      </c>
      <c r="C82" s="99">
        <f t="shared" ref="C82:H82" si="31">C84+C85+C86+C83</f>
        <v>70420</v>
      </c>
      <c r="D82" s="99">
        <f t="shared" si="31"/>
        <v>70740.800000000003</v>
      </c>
      <c r="E82" s="99">
        <f t="shared" si="31"/>
        <v>4878</v>
      </c>
      <c r="F82" s="99">
        <f t="shared" si="31"/>
        <v>4819.8</v>
      </c>
      <c r="G82" s="99">
        <f t="shared" si="31"/>
        <v>32651</v>
      </c>
      <c r="H82" s="99">
        <f t="shared" si="31"/>
        <v>28392</v>
      </c>
    </row>
    <row r="83" spans="1:8">
      <c r="A83" s="4"/>
      <c r="B83" s="89" t="s">
        <v>202</v>
      </c>
      <c r="C83" s="26">
        <v>59871</v>
      </c>
      <c r="D83" s="26">
        <v>60191.8</v>
      </c>
      <c r="E83" s="26">
        <v>0</v>
      </c>
      <c r="F83" s="26">
        <v>320.8</v>
      </c>
      <c r="G83" s="26">
        <v>32101</v>
      </c>
      <c r="H83" s="26">
        <v>27770</v>
      </c>
    </row>
    <row r="84" spans="1:8">
      <c r="A84" s="3"/>
      <c r="B84" s="9" t="s">
        <v>53</v>
      </c>
      <c r="C84" s="13">
        <v>8000</v>
      </c>
      <c r="D84" s="13">
        <v>8000</v>
      </c>
      <c r="E84" s="13">
        <v>4179</v>
      </c>
      <c r="F84" s="13">
        <v>3821</v>
      </c>
      <c r="G84" s="13">
        <v>0</v>
      </c>
      <c r="H84" s="29">
        <v>0</v>
      </c>
    </row>
    <row r="85" spans="1:8">
      <c r="A85" s="3"/>
      <c r="B85" s="9" t="s">
        <v>63</v>
      </c>
      <c r="C85" s="13">
        <v>330</v>
      </c>
      <c r="D85" s="13">
        <v>330</v>
      </c>
      <c r="E85" s="13">
        <v>130</v>
      </c>
      <c r="F85" s="13">
        <v>120</v>
      </c>
      <c r="G85" s="13">
        <v>0</v>
      </c>
      <c r="H85" s="29">
        <v>80</v>
      </c>
    </row>
    <row r="86" spans="1:8">
      <c r="A86" s="3"/>
      <c r="B86" s="9" t="s">
        <v>194</v>
      </c>
      <c r="C86" s="13">
        <v>2219</v>
      </c>
      <c r="D86" s="13">
        <v>2219</v>
      </c>
      <c r="E86" s="13">
        <v>569</v>
      </c>
      <c r="F86" s="13">
        <v>558</v>
      </c>
      <c r="G86" s="13">
        <v>550</v>
      </c>
      <c r="H86" s="29">
        <v>542</v>
      </c>
    </row>
    <row r="87" spans="1:8">
      <c r="A87" s="4">
        <v>4</v>
      </c>
      <c r="B87" s="15" t="s">
        <v>195</v>
      </c>
      <c r="C87" s="99">
        <v>87317</v>
      </c>
      <c r="D87" s="99">
        <v>87499.199999999997</v>
      </c>
      <c r="E87" s="99">
        <v>0</v>
      </c>
      <c r="F87" s="99">
        <v>182.2</v>
      </c>
      <c r="G87" s="99">
        <v>43660</v>
      </c>
      <c r="H87" s="100">
        <v>43657</v>
      </c>
    </row>
    <row r="88" spans="1:8">
      <c r="A88" s="21" t="s">
        <v>24</v>
      </c>
      <c r="B88" s="21" t="s">
        <v>23</v>
      </c>
      <c r="C88" s="101">
        <f t="shared" ref="C88:H88" si="32">C64+C79+C82+C87</f>
        <v>276810</v>
      </c>
      <c r="D88" s="101">
        <f t="shared" si="32"/>
        <v>281670</v>
      </c>
      <c r="E88" s="101">
        <f t="shared" si="32"/>
        <v>39548.400000000001</v>
      </c>
      <c r="F88" s="101">
        <f t="shared" si="32"/>
        <v>38703.17</v>
      </c>
      <c r="G88" s="101">
        <f t="shared" si="32"/>
        <v>102449.37</v>
      </c>
      <c r="H88" s="101">
        <f t="shared" si="32"/>
        <v>100969.06</v>
      </c>
    </row>
    <row r="89" spans="1:8">
      <c r="A89" s="4">
        <v>1</v>
      </c>
      <c r="B89" s="15" t="s">
        <v>22</v>
      </c>
      <c r="C89" s="99">
        <f>C90+C91</f>
        <v>5870</v>
      </c>
      <c r="D89" s="99">
        <f>D90+D91+D92</f>
        <v>7274</v>
      </c>
      <c r="E89" s="99">
        <f>E90+E91+E92</f>
        <v>1512.74</v>
      </c>
      <c r="F89" s="99">
        <f>F90+F91+F92</f>
        <v>2032.55</v>
      </c>
      <c r="G89" s="99">
        <f>G90+G91+G92</f>
        <v>2311.41</v>
      </c>
      <c r="H89" s="99">
        <f>H90+H91+H92</f>
        <v>1417.3</v>
      </c>
    </row>
    <row r="90" spans="1:8">
      <c r="A90" s="3"/>
      <c r="B90" s="10" t="s">
        <v>32</v>
      </c>
      <c r="C90" s="13">
        <v>4470</v>
      </c>
      <c r="D90" s="13">
        <v>4470</v>
      </c>
      <c r="E90" s="13">
        <v>890.24</v>
      </c>
      <c r="F90" s="13">
        <v>1183.55</v>
      </c>
      <c r="G90" s="13">
        <v>1158.9100000000001</v>
      </c>
      <c r="H90" s="29">
        <v>1237.3</v>
      </c>
    </row>
    <row r="91" spans="1:8">
      <c r="A91" s="3"/>
      <c r="B91" s="10" t="s">
        <v>33</v>
      </c>
      <c r="C91" s="13">
        <v>1400</v>
      </c>
      <c r="D91" s="13">
        <v>2720</v>
      </c>
      <c r="E91" s="13">
        <v>622.5</v>
      </c>
      <c r="F91" s="13">
        <v>765</v>
      </c>
      <c r="G91" s="13">
        <v>1152.5</v>
      </c>
      <c r="H91" s="29">
        <v>180</v>
      </c>
    </row>
    <row r="92" spans="1:8">
      <c r="A92" s="3"/>
      <c r="B92" s="10" t="s">
        <v>64</v>
      </c>
      <c r="C92" s="13">
        <v>0</v>
      </c>
      <c r="D92" s="13">
        <v>84</v>
      </c>
      <c r="E92" s="13">
        <v>0</v>
      </c>
      <c r="F92" s="13">
        <v>84</v>
      </c>
      <c r="G92" s="13">
        <v>0</v>
      </c>
      <c r="H92" s="29">
        <v>0</v>
      </c>
    </row>
    <row r="93" spans="1:8">
      <c r="A93" s="3"/>
      <c r="B93" s="48" t="s">
        <v>22</v>
      </c>
      <c r="C93" s="49">
        <v>5870</v>
      </c>
      <c r="D93" s="49">
        <v>7274</v>
      </c>
      <c r="E93" s="49">
        <v>1512.74</v>
      </c>
      <c r="F93" s="49">
        <v>2032.55</v>
      </c>
      <c r="G93" s="49">
        <v>2310.91</v>
      </c>
      <c r="H93" s="102">
        <v>1417.3</v>
      </c>
    </row>
    <row r="94" spans="1:8">
      <c r="A94" s="4">
        <v>2</v>
      </c>
      <c r="B94" s="15" t="s">
        <v>21</v>
      </c>
      <c r="C94" s="99">
        <f t="shared" ref="C94:H94" si="33">C95+C96+C97</f>
        <v>11320</v>
      </c>
      <c r="D94" s="99">
        <f t="shared" si="33"/>
        <v>971.7</v>
      </c>
      <c r="E94" s="99">
        <f t="shared" si="33"/>
        <v>215</v>
      </c>
      <c r="F94" s="99">
        <f t="shared" si="33"/>
        <v>144.69999999999999</v>
      </c>
      <c r="G94" s="99">
        <f t="shared" si="33"/>
        <v>477</v>
      </c>
      <c r="H94" s="99">
        <f t="shared" si="33"/>
        <v>135</v>
      </c>
    </row>
    <row r="95" spans="1:8">
      <c r="A95" s="3"/>
      <c r="B95" s="10" t="s">
        <v>36</v>
      </c>
      <c r="C95" s="19">
        <v>420</v>
      </c>
      <c r="D95" s="19">
        <v>420</v>
      </c>
      <c r="E95" s="19">
        <v>115</v>
      </c>
      <c r="F95" s="19">
        <v>115</v>
      </c>
      <c r="G95" s="19">
        <v>75</v>
      </c>
      <c r="H95" s="29">
        <v>115</v>
      </c>
    </row>
    <row r="96" spans="1:8">
      <c r="A96" s="3"/>
      <c r="B96" s="10" t="s">
        <v>68</v>
      </c>
      <c r="C96" s="19">
        <v>10700</v>
      </c>
      <c r="D96" s="19">
        <v>351.7</v>
      </c>
      <c r="E96" s="19">
        <v>0</v>
      </c>
      <c r="F96" s="19">
        <v>29.7</v>
      </c>
      <c r="G96" s="19">
        <v>302</v>
      </c>
      <c r="H96" s="29">
        <v>20</v>
      </c>
    </row>
    <row r="97" spans="1:8">
      <c r="A97" s="3"/>
      <c r="B97" s="15" t="s">
        <v>62</v>
      </c>
      <c r="C97" s="19">
        <v>200</v>
      </c>
      <c r="D97" s="19">
        <v>200</v>
      </c>
      <c r="E97" s="19">
        <v>100</v>
      </c>
      <c r="F97" s="19">
        <v>0</v>
      </c>
      <c r="G97" s="19">
        <v>100</v>
      </c>
      <c r="H97" s="29">
        <v>0</v>
      </c>
    </row>
    <row r="98" spans="1:8">
      <c r="A98" s="3"/>
      <c r="B98" s="47" t="s">
        <v>69</v>
      </c>
      <c r="C98" s="46">
        <v>10700</v>
      </c>
      <c r="D98" s="46">
        <v>351.7</v>
      </c>
      <c r="E98" s="46">
        <v>0</v>
      </c>
      <c r="F98" s="46">
        <v>29.7</v>
      </c>
      <c r="G98" s="46">
        <v>302</v>
      </c>
      <c r="H98" s="102">
        <v>20</v>
      </c>
    </row>
    <row r="99" spans="1:8">
      <c r="A99" s="3"/>
      <c r="B99" s="47" t="s">
        <v>70</v>
      </c>
      <c r="C99" s="46">
        <v>200</v>
      </c>
      <c r="D99" s="46">
        <v>200</v>
      </c>
      <c r="E99" s="46">
        <v>100</v>
      </c>
      <c r="F99" s="46">
        <v>0</v>
      </c>
      <c r="G99" s="46">
        <v>100</v>
      </c>
      <c r="H99" s="102">
        <v>0</v>
      </c>
    </row>
    <row r="100" spans="1:8">
      <c r="A100" s="3"/>
      <c r="B100" s="47" t="s">
        <v>71</v>
      </c>
      <c r="C100" s="46">
        <v>420</v>
      </c>
      <c r="D100" s="46">
        <v>420</v>
      </c>
      <c r="E100" s="46">
        <v>115</v>
      </c>
      <c r="F100" s="46">
        <v>115</v>
      </c>
      <c r="G100" s="46">
        <v>75</v>
      </c>
      <c r="H100" s="102">
        <v>115</v>
      </c>
    </row>
    <row r="101" spans="1:8">
      <c r="A101" s="4">
        <v>3</v>
      </c>
      <c r="B101" s="24" t="s">
        <v>58</v>
      </c>
      <c r="C101" s="99">
        <f t="shared" ref="C101:H101" si="34">C102+C103</f>
        <v>3170</v>
      </c>
      <c r="D101" s="99">
        <f t="shared" si="34"/>
        <v>3170</v>
      </c>
      <c r="E101" s="99">
        <f t="shared" si="34"/>
        <v>725</v>
      </c>
      <c r="F101" s="99">
        <f t="shared" si="34"/>
        <v>806</v>
      </c>
      <c r="G101" s="99">
        <f t="shared" si="34"/>
        <v>803</v>
      </c>
      <c r="H101" s="99">
        <f t="shared" si="34"/>
        <v>836</v>
      </c>
    </row>
    <row r="102" spans="1:8">
      <c r="A102" s="4"/>
      <c r="B102" s="48" t="s">
        <v>72</v>
      </c>
      <c r="C102" s="49">
        <v>3112</v>
      </c>
      <c r="D102" s="49">
        <v>3112</v>
      </c>
      <c r="E102" s="49">
        <v>725</v>
      </c>
      <c r="F102" s="49">
        <v>806</v>
      </c>
      <c r="G102" s="46">
        <v>803</v>
      </c>
      <c r="H102" s="102">
        <v>778</v>
      </c>
    </row>
    <row r="103" spans="1:8">
      <c r="A103" s="4"/>
      <c r="B103" s="48" t="s">
        <v>207</v>
      </c>
      <c r="C103" s="49">
        <v>58</v>
      </c>
      <c r="D103" s="49">
        <v>58</v>
      </c>
      <c r="E103" s="49">
        <v>0</v>
      </c>
      <c r="F103" s="49">
        <v>0</v>
      </c>
      <c r="G103" s="46">
        <v>0</v>
      </c>
      <c r="H103" s="102">
        <v>58</v>
      </c>
    </row>
    <row r="104" spans="1:8">
      <c r="A104" s="4">
        <v>4</v>
      </c>
      <c r="B104" s="15" t="s">
        <v>20</v>
      </c>
      <c r="C104" s="99">
        <f t="shared" ref="C104:H104" si="35">C105+C106+C107+C108</f>
        <v>2374</v>
      </c>
      <c r="D104" s="99">
        <f t="shared" si="35"/>
        <v>2614</v>
      </c>
      <c r="E104" s="99">
        <f t="shared" si="35"/>
        <v>573.17999999999995</v>
      </c>
      <c r="F104" s="99">
        <f t="shared" si="35"/>
        <v>710.38</v>
      </c>
      <c r="G104" s="99">
        <f t="shared" si="35"/>
        <v>854.47</v>
      </c>
      <c r="H104" s="99">
        <f t="shared" si="35"/>
        <v>475.97</v>
      </c>
    </row>
    <row r="105" spans="1:8">
      <c r="A105" s="3"/>
      <c r="B105" s="10" t="s">
        <v>32</v>
      </c>
      <c r="C105" s="13">
        <v>84</v>
      </c>
      <c r="D105" s="13">
        <v>84</v>
      </c>
      <c r="E105" s="13">
        <v>18.03</v>
      </c>
      <c r="F105" s="13">
        <v>11.53</v>
      </c>
      <c r="G105" s="13">
        <v>7.22</v>
      </c>
      <c r="H105" s="29">
        <v>47.22</v>
      </c>
    </row>
    <row r="106" spans="1:8">
      <c r="A106" s="3"/>
      <c r="B106" s="10" t="s">
        <v>33</v>
      </c>
      <c r="C106" s="13">
        <v>80</v>
      </c>
      <c r="D106" s="13">
        <v>80</v>
      </c>
      <c r="E106" s="13">
        <v>20.149999999999999</v>
      </c>
      <c r="F106" s="13">
        <v>13.85</v>
      </c>
      <c r="G106" s="13">
        <v>30.25</v>
      </c>
      <c r="H106" s="29">
        <v>15.75</v>
      </c>
    </row>
    <row r="107" spans="1:8">
      <c r="A107" s="3"/>
      <c r="B107" s="10" t="s">
        <v>36</v>
      </c>
      <c r="C107" s="13">
        <v>2060</v>
      </c>
      <c r="D107" s="13">
        <v>2300</v>
      </c>
      <c r="E107" s="13">
        <v>535</v>
      </c>
      <c r="F107" s="13">
        <v>685</v>
      </c>
      <c r="G107" s="13">
        <v>667</v>
      </c>
      <c r="H107" s="29">
        <v>413</v>
      </c>
    </row>
    <row r="108" spans="1:8">
      <c r="A108" s="3"/>
      <c r="B108" s="10" t="s">
        <v>64</v>
      </c>
      <c r="C108" s="13">
        <v>150</v>
      </c>
      <c r="D108" s="13">
        <v>150</v>
      </c>
      <c r="E108" s="13">
        <v>0</v>
      </c>
      <c r="F108" s="13">
        <v>0</v>
      </c>
      <c r="G108" s="13">
        <v>150</v>
      </c>
      <c r="H108" s="29">
        <v>0</v>
      </c>
    </row>
    <row r="109" spans="1:8">
      <c r="A109" s="3"/>
      <c r="B109" s="48" t="s">
        <v>73</v>
      </c>
      <c r="C109" s="49">
        <v>2060</v>
      </c>
      <c r="D109" s="49">
        <v>2300</v>
      </c>
      <c r="E109" s="49">
        <v>535</v>
      </c>
      <c r="F109" s="49">
        <v>685</v>
      </c>
      <c r="G109" s="49">
        <v>667</v>
      </c>
      <c r="H109" s="102">
        <v>413</v>
      </c>
    </row>
    <row r="110" spans="1:8">
      <c r="A110" s="3"/>
      <c r="B110" s="48" t="s">
        <v>74</v>
      </c>
      <c r="C110" s="49">
        <v>314</v>
      </c>
      <c r="D110" s="49">
        <v>314</v>
      </c>
      <c r="E110" s="49">
        <v>38.18</v>
      </c>
      <c r="F110" s="49">
        <v>25.38</v>
      </c>
      <c r="G110" s="49">
        <v>187.47</v>
      </c>
      <c r="H110" s="102">
        <v>62.97</v>
      </c>
    </row>
    <row r="111" spans="1:8">
      <c r="A111" s="4">
        <v>5</v>
      </c>
      <c r="B111" s="15" t="s">
        <v>19</v>
      </c>
      <c r="C111" s="99">
        <f t="shared" ref="C111:H111" si="36">C112+C113+C115+C116+C117+C114</f>
        <v>68837</v>
      </c>
      <c r="D111" s="99">
        <f>D112+D113+D115+D116+D117+D114</f>
        <v>72058.3</v>
      </c>
      <c r="E111" s="99">
        <f t="shared" si="36"/>
        <v>14480.179999999998</v>
      </c>
      <c r="F111" s="99">
        <f t="shared" si="36"/>
        <v>13162.480000000001</v>
      </c>
      <c r="G111" s="99">
        <f t="shared" si="36"/>
        <v>21430.7</v>
      </c>
      <c r="H111" s="99">
        <f t="shared" si="36"/>
        <v>22984.940000000002</v>
      </c>
    </row>
    <row r="112" spans="1:8">
      <c r="A112" s="3"/>
      <c r="B112" s="10" t="s">
        <v>32</v>
      </c>
      <c r="C112" s="13">
        <v>42437</v>
      </c>
      <c r="D112" s="13">
        <v>42437</v>
      </c>
      <c r="E112" s="13">
        <v>10810</v>
      </c>
      <c r="F112" s="13">
        <v>11171</v>
      </c>
      <c r="G112" s="13">
        <v>9027</v>
      </c>
      <c r="H112" s="28">
        <v>11429</v>
      </c>
    </row>
    <row r="113" spans="1:8">
      <c r="A113" s="3"/>
      <c r="B113" s="10" t="s">
        <v>33</v>
      </c>
      <c r="C113" s="13">
        <v>4175</v>
      </c>
      <c r="D113" s="13">
        <v>7153.3</v>
      </c>
      <c r="E113" s="13">
        <v>3223.05</v>
      </c>
      <c r="F113" s="13">
        <v>1839.86</v>
      </c>
      <c r="G113" s="13">
        <v>1487.2</v>
      </c>
      <c r="H113" s="28">
        <v>603.19000000000005</v>
      </c>
    </row>
    <row r="114" spans="1:8">
      <c r="A114" s="3"/>
      <c r="B114" s="10" t="s">
        <v>208</v>
      </c>
      <c r="C114" s="13">
        <v>21690</v>
      </c>
      <c r="D114" s="13">
        <v>21690</v>
      </c>
      <c r="E114" s="13">
        <v>0</v>
      </c>
      <c r="F114" s="13">
        <v>0</v>
      </c>
      <c r="G114" s="13">
        <v>10871</v>
      </c>
      <c r="H114" s="28">
        <v>10819</v>
      </c>
    </row>
    <row r="115" spans="1:8">
      <c r="A115" s="3"/>
      <c r="B115" s="10" t="s">
        <v>34</v>
      </c>
      <c r="C115" s="13">
        <v>270</v>
      </c>
      <c r="D115" s="13">
        <v>270</v>
      </c>
      <c r="E115" s="13">
        <v>91.21</v>
      </c>
      <c r="F115" s="13">
        <v>89.02</v>
      </c>
      <c r="G115" s="13">
        <v>1.5</v>
      </c>
      <c r="H115" s="28">
        <v>88.27</v>
      </c>
    </row>
    <row r="116" spans="1:8">
      <c r="A116" s="3"/>
      <c r="B116" s="10" t="s">
        <v>38</v>
      </c>
      <c r="C116" s="13">
        <v>140</v>
      </c>
      <c r="D116" s="13">
        <v>148</v>
      </c>
      <c r="E116" s="13">
        <v>50.92</v>
      </c>
      <c r="F116" s="13">
        <v>51.6</v>
      </c>
      <c r="G116" s="13">
        <v>0</v>
      </c>
      <c r="H116" s="28">
        <v>45.48</v>
      </c>
    </row>
    <row r="117" spans="1:8">
      <c r="A117" s="3"/>
      <c r="B117" s="10" t="s">
        <v>64</v>
      </c>
      <c r="C117" s="13">
        <v>125</v>
      </c>
      <c r="D117" s="13">
        <v>360</v>
      </c>
      <c r="E117" s="13">
        <v>305</v>
      </c>
      <c r="F117" s="13">
        <v>11</v>
      </c>
      <c r="G117" s="13">
        <v>44</v>
      </c>
      <c r="H117" s="28">
        <v>0</v>
      </c>
    </row>
    <row r="118" spans="1:8">
      <c r="A118" s="3"/>
      <c r="B118" s="48" t="s">
        <v>75</v>
      </c>
      <c r="C118" s="49">
        <v>7795.81</v>
      </c>
      <c r="D118" s="49">
        <v>8488.59</v>
      </c>
      <c r="E118" s="49">
        <v>2366.9299999999998</v>
      </c>
      <c r="F118" s="49">
        <v>2225.38</v>
      </c>
      <c r="G118" s="49">
        <v>2163.5700000000002</v>
      </c>
      <c r="H118" s="45">
        <v>1732.71</v>
      </c>
    </row>
    <row r="119" spans="1:8">
      <c r="A119" s="3"/>
      <c r="B119" s="48" t="s">
        <v>76</v>
      </c>
      <c r="C119" s="49">
        <v>28672.959999999999</v>
      </c>
      <c r="D119" s="49">
        <v>29534.1</v>
      </c>
      <c r="E119" s="49">
        <v>3886.35</v>
      </c>
      <c r="F119" s="49">
        <v>3672.29</v>
      </c>
      <c r="G119" s="49">
        <v>10779.47</v>
      </c>
      <c r="H119" s="45">
        <v>11195.99</v>
      </c>
    </row>
    <row r="120" spans="1:8">
      <c r="A120" s="3"/>
      <c r="B120" s="48" t="s">
        <v>77</v>
      </c>
      <c r="C120" s="49">
        <v>31787.78</v>
      </c>
      <c r="D120" s="49">
        <v>33305.160000000003</v>
      </c>
      <c r="E120" s="49">
        <v>7977.84</v>
      </c>
      <c r="F120" s="49">
        <v>7190.59</v>
      </c>
      <c r="G120" s="49">
        <v>8237.15</v>
      </c>
      <c r="H120" s="45">
        <v>9899.58</v>
      </c>
    </row>
    <row r="121" spans="1:8">
      <c r="A121" s="3"/>
      <c r="B121" s="48" t="s">
        <v>78</v>
      </c>
      <c r="C121" s="49">
        <v>580.45000000000005</v>
      </c>
      <c r="D121" s="49">
        <v>550.45000000000005</v>
      </c>
      <c r="E121" s="49">
        <v>69.06</v>
      </c>
      <c r="F121" s="49">
        <v>74.22</v>
      </c>
      <c r="G121" s="49">
        <v>250.51</v>
      </c>
      <c r="H121" s="45">
        <v>156.66</v>
      </c>
    </row>
    <row r="122" spans="1:8">
      <c r="A122" s="3"/>
      <c r="B122" s="48" t="s">
        <v>38</v>
      </c>
      <c r="C122" s="49">
        <v>0</v>
      </c>
      <c r="D122" s="49">
        <v>180</v>
      </c>
      <c r="E122" s="49">
        <v>180</v>
      </c>
      <c r="F122" s="49">
        <v>0</v>
      </c>
      <c r="G122" s="49">
        <v>0</v>
      </c>
      <c r="H122" s="45">
        <v>0</v>
      </c>
    </row>
    <row r="123" spans="1:8">
      <c r="A123" s="4">
        <v>6</v>
      </c>
      <c r="B123" s="15" t="s">
        <v>18</v>
      </c>
      <c r="C123" s="12">
        <f t="shared" ref="C123:H123" si="37">C126+C124+C125</f>
        <v>2280</v>
      </c>
      <c r="D123" s="12">
        <f t="shared" si="37"/>
        <v>2280</v>
      </c>
      <c r="E123" s="12">
        <f t="shared" si="37"/>
        <v>594.55999999999995</v>
      </c>
      <c r="F123" s="12">
        <f t="shared" si="37"/>
        <v>574.54999999999995</v>
      </c>
      <c r="G123" s="12">
        <f t="shared" si="37"/>
        <v>561.45000000000005</v>
      </c>
      <c r="H123" s="12">
        <f t="shared" si="37"/>
        <v>549.44000000000005</v>
      </c>
    </row>
    <row r="124" spans="1:8">
      <c r="A124" s="4"/>
      <c r="B124" s="10" t="s">
        <v>32</v>
      </c>
      <c r="C124" s="26">
        <v>2219</v>
      </c>
      <c r="D124" s="26">
        <v>2219</v>
      </c>
      <c r="E124" s="26">
        <v>566.55999999999995</v>
      </c>
      <c r="F124" s="26">
        <v>558.54999999999995</v>
      </c>
      <c r="G124" s="26">
        <v>547.45000000000005</v>
      </c>
      <c r="H124" s="26">
        <v>546.44000000000005</v>
      </c>
    </row>
    <row r="125" spans="1:8">
      <c r="A125" s="4"/>
      <c r="B125" s="10" t="s">
        <v>33</v>
      </c>
      <c r="C125" s="26">
        <v>40</v>
      </c>
      <c r="D125" s="26">
        <v>40</v>
      </c>
      <c r="E125" s="26">
        <v>7</v>
      </c>
      <c r="F125" s="26">
        <v>16</v>
      </c>
      <c r="G125" s="26">
        <v>14</v>
      </c>
      <c r="H125" s="26">
        <v>3</v>
      </c>
    </row>
    <row r="126" spans="1:8">
      <c r="A126" s="3"/>
      <c r="B126" s="10" t="s">
        <v>34</v>
      </c>
      <c r="C126" s="93">
        <v>21</v>
      </c>
      <c r="D126" s="93">
        <v>21</v>
      </c>
      <c r="E126" s="93">
        <v>21</v>
      </c>
      <c r="F126" s="93">
        <v>0</v>
      </c>
      <c r="G126" s="93">
        <v>0</v>
      </c>
      <c r="H126" s="91">
        <v>0</v>
      </c>
    </row>
    <row r="127" spans="1:8">
      <c r="A127" s="3"/>
      <c r="B127" s="48" t="s">
        <v>196</v>
      </c>
      <c r="C127" s="49">
        <v>2259</v>
      </c>
      <c r="D127" s="49">
        <v>2259</v>
      </c>
      <c r="E127" s="49">
        <v>573.55999999999995</v>
      </c>
      <c r="F127" s="49">
        <v>574.54999999999995</v>
      </c>
      <c r="G127" s="49">
        <v>561.45000000000005</v>
      </c>
      <c r="H127" s="45">
        <v>549.44000000000005</v>
      </c>
    </row>
    <row r="128" spans="1:8">
      <c r="A128" s="3"/>
      <c r="B128" s="48" t="s">
        <v>79</v>
      </c>
      <c r="C128" s="49">
        <v>21</v>
      </c>
      <c r="D128" s="49">
        <v>21</v>
      </c>
      <c r="E128" s="49">
        <v>21</v>
      </c>
      <c r="F128" s="49">
        <v>0</v>
      </c>
      <c r="G128" s="49">
        <v>0</v>
      </c>
      <c r="H128" s="45">
        <v>0</v>
      </c>
    </row>
    <row r="129" spans="1:8">
      <c r="A129" s="4">
        <v>8</v>
      </c>
      <c r="B129" s="15" t="s">
        <v>17</v>
      </c>
      <c r="C129" s="12">
        <f t="shared" ref="C129:H129" si="38">C130+C131+C132+C134+C135+C133</f>
        <v>12237</v>
      </c>
      <c r="D129" s="12">
        <f t="shared" si="38"/>
        <v>12491</v>
      </c>
      <c r="E129" s="12">
        <f t="shared" si="38"/>
        <v>1824.98</v>
      </c>
      <c r="F129" s="12">
        <f t="shared" si="38"/>
        <v>2393.3000000000002</v>
      </c>
      <c r="G129" s="12">
        <f t="shared" si="38"/>
        <v>4194.22</v>
      </c>
      <c r="H129" s="12">
        <f t="shared" si="38"/>
        <v>4078.5</v>
      </c>
    </row>
    <row r="130" spans="1:8">
      <c r="A130" s="3"/>
      <c r="B130" s="10" t="s">
        <v>32</v>
      </c>
      <c r="C130" s="13">
        <v>1115</v>
      </c>
      <c r="D130" s="13">
        <v>1115</v>
      </c>
      <c r="E130" s="13">
        <v>284.85000000000002</v>
      </c>
      <c r="F130" s="13">
        <v>284.85000000000002</v>
      </c>
      <c r="G130" s="13">
        <v>284.05</v>
      </c>
      <c r="H130" s="28">
        <v>261.25</v>
      </c>
    </row>
    <row r="131" spans="1:8">
      <c r="A131" s="3"/>
      <c r="B131" s="10" t="s">
        <v>33</v>
      </c>
      <c r="C131" s="13">
        <v>2274</v>
      </c>
      <c r="D131" s="13">
        <v>2307.3000000000002</v>
      </c>
      <c r="E131" s="13">
        <v>803</v>
      </c>
      <c r="F131" s="13">
        <v>893.3</v>
      </c>
      <c r="G131" s="13">
        <v>317</v>
      </c>
      <c r="H131" s="28">
        <v>294</v>
      </c>
    </row>
    <row r="132" spans="1:8">
      <c r="A132" s="3"/>
      <c r="B132" s="10" t="s">
        <v>36</v>
      </c>
      <c r="C132" s="13">
        <v>2383</v>
      </c>
      <c r="D132" s="13">
        <v>2527.6999999999998</v>
      </c>
      <c r="E132" s="13">
        <v>659.13</v>
      </c>
      <c r="F132" s="13">
        <v>959.15</v>
      </c>
      <c r="G132" s="13">
        <v>490.17</v>
      </c>
      <c r="H132" s="28">
        <v>419.25</v>
      </c>
    </row>
    <row r="133" spans="1:8">
      <c r="A133" s="3"/>
      <c r="B133" s="10" t="s">
        <v>208</v>
      </c>
      <c r="C133" s="13">
        <v>6045</v>
      </c>
      <c r="D133" s="13">
        <v>6045</v>
      </c>
      <c r="E133" s="13">
        <v>0</v>
      </c>
      <c r="F133" s="13">
        <v>0</v>
      </c>
      <c r="G133" s="13">
        <v>3023</v>
      </c>
      <c r="H133" s="28">
        <v>3022</v>
      </c>
    </row>
    <row r="134" spans="1:8">
      <c r="A134" s="3"/>
      <c r="B134" s="10" t="s">
        <v>38</v>
      </c>
      <c r="C134" s="13">
        <v>20</v>
      </c>
      <c r="D134" s="13">
        <v>20</v>
      </c>
      <c r="E134" s="13">
        <v>3</v>
      </c>
      <c r="F134" s="13">
        <v>5</v>
      </c>
      <c r="G134" s="13">
        <v>5</v>
      </c>
      <c r="H134" s="28">
        <v>7</v>
      </c>
    </row>
    <row r="135" spans="1:8">
      <c r="A135" s="3"/>
      <c r="B135" s="10" t="s">
        <v>64</v>
      </c>
      <c r="C135" s="13">
        <v>400</v>
      </c>
      <c r="D135" s="13">
        <v>476</v>
      </c>
      <c r="E135" s="13">
        <v>75</v>
      </c>
      <c r="F135" s="13">
        <v>251</v>
      </c>
      <c r="G135" s="13">
        <v>75</v>
      </c>
      <c r="H135" s="28">
        <v>75</v>
      </c>
    </row>
    <row r="136" spans="1:8">
      <c r="A136" s="3"/>
      <c r="B136" s="48" t="s">
        <v>80</v>
      </c>
      <c r="C136" s="49">
        <v>1165</v>
      </c>
      <c r="D136" s="49">
        <v>1227.48</v>
      </c>
      <c r="E136" s="49">
        <v>310.13</v>
      </c>
      <c r="F136" s="49">
        <v>339.18</v>
      </c>
      <c r="G136" s="49">
        <v>325.17</v>
      </c>
      <c r="H136" s="45">
        <v>253</v>
      </c>
    </row>
    <row r="137" spans="1:8">
      <c r="A137" s="3"/>
      <c r="B137" s="48" t="s">
        <v>81</v>
      </c>
      <c r="C137" s="49">
        <v>198</v>
      </c>
      <c r="D137" s="49">
        <v>198</v>
      </c>
      <c r="E137" s="49">
        <v>55</v>
      </c>
      <c r="F137" s="49">
        <v>50.75</v>
      </c>
      <c r="G137" s="49">
        <v>45</v>
      </c>
      <c r="H137" s="45">
        <v>47.25</v>
      </c>
    </row>
    <row r="138" spans="1:8">
      <c r="A138" s="3"/>
      <c r="B138" s="48" t="s">
        <v>86</v>
      </c>
      <c r="C138" s="49">
        <v>60</v>
      </c>
      <c r="D138" s="49">
        <v>60</v>
      </c>
      <c r="E138" s="49">
        <v>15</v>
      </c>
      <c r="F138" s="49">
        <v>15</v>
      </c>
      <c r="G138" s="49">
        <v>15</v>
      </c>
      <c r="H138" s="45">
        <v>15</v>
      </c>
    </row>
    <row r="139" spans="1:8">
      <c r="A139" s="3"/>
      <c r="B139" s="48" t="s">
        <v>82</v>
      </c>
      <c r="C139" s="49">
        <v>1020</v>
      </c>
      <c r="D139" s="49">
        <v>1102.22</v>
      </c>
      <c r="E139" s="49">
        <v>294</v>
      </c>
      <c r="F139" s="49">
        <v>569.22</v>
      </c>
      <c r="G139" s="49">
        <v>120</v>
      </c>
      <c r="H139" s="45">
        <v>119</v>
      </c>
    </row>
    <row r="140" spans="1:8">
      <c r="A140" s="3"/>
      <c r="B140" s="48" t="s">
        <v>83</v>
      </c>
      <c r="C140" s="49">
        <v>20</v>
      </c>
      <c r="D140" s="49">
        <v>20</v>
      </c>
      <c r="E140" s="49">
        <v>3</v>
      </c>
      <c r="F140" s="49">
        <v>5</v>
      </c>
      <c r="G140" s="49">
        <v>5</v>
      </c>
      <c r="H140" s="45">
        <v>7</v>
      </c>
    </row>
    <row r="141" spans="1:8">
      <c r="A141" s="3"/>
      <c r="B141" s="48" t="s">
        <v>84</v>
      </c>
      <c r="C141" s="49">
        <v>8483</v>
      </c>
      <c r="D141" s="49">
        <v>8559</v>
      </c>
      <c r="E141" s="49">
        <v>612.85</v>
      </c>
      <c r="F141" s="49">
        <v>764.85</v>
      </c>
      <c r="G141" s="49">
        <v>3604.05</v>
      </c>
      <c r="H141" s="45">
        <v>3577.25</v>
      </c>
    </row>
    <row r="142" spans="1:8">
      <c r="A142" s="3"/>
      <c r="B142" s="48" t="s">
        <v>85</v>
      </c>
      <c r="C142" s="49">
        <v>1291</v>
      </c>
      <c r="D142" s="49">
        <v>1324.3</v>
      </c>
      <c r="E142" s="49">
        <v>535</v>
      </c>
      <c r="F142" s="49">
        <v>649.29999999999995</v>
      </c>
      <c r="G142" s="49">
        <v>80</v>
      </c>
      <c r="H142" s="45">
        <v>60</v>
      </c>
    </row>
    <row r="143" spans="1:8">
      <c r="A143" s="4">
        <v>9</v>
      </c>
      <c r="B143" s="15" t="s">
        <v>16</v>
      </c>
      <c r="C143" s="12">
        <f t="shared" ref="C143:H143" si="39">C144+C145+C146+C148+C147</f>
        <v>11792</v>
      </c>
      <c r="D143" s="12">
        <f t="shared" si="39"/>
        <v>12366.52</v>
      </c>
      <c r="E143" s="12">
        <f t="shared" si="39"/>
        <v>4038.87</v>
      </c>
      <c r="F143" s="12">
        <f t="shared" si="39"/>
        <v>2657.75</v>
      </c>
      <c r="G143" s="12">
        <f t="shared" si="39"/>
        <v>3169.05</v>
      </c>
      <c r="H143" s="12">
        <f t="shared" si="39"/>
        <v>2500.85</v>
      </c>
    </row>
    <row r="144" spans="1:8">
      <c r="A144" s="3"/>
      <c r="B144" s="10" t="s">
        <v>32</v>
      </c>
      <c r="C144" s="13">
        <v>6890</v>
      </c>
      <c r="D144" s="13">
        <v>6890</v>
      </c>
      <c r="E144" s="13">
        <v>1906.35</v>
      </c>
      <c r="F144" s="13">
        <v>1478.45</v>
      </c>
      <c r="G144" s="13">
        <v>1988.2</v>
      </c>
      <c r="H144" s="28">
        <v>1517</v>
      </c>
    </row>
    <row r="145" spans="1:8">
      <c r="A145" s="3"/>
      <c r="B145" s="10" t="s">
        <v>33</v>
      </c>
      <c r="C145" s="13">
        <v>1630</v>
      </c>
      <c r="D145" s="13">
        <v>1630</v>
      </c>
      <c r="E145" s="13">
        <v>460</v>
      </c>
      <c r="F145" s="13">
        <v>440.3</v>
      </c>
      <c r="G145" s="13">
        <v>343.85</v>
      </c>
      <c r="H145" s="28">
        <v>385.85</v>
      </c>
    </row>
    <row r="146" spans="1:8">
      <c r="A146" s="3"/>
      <c r="B146" s="10" t="s">
        <v>36</v>
      </c>
      <c r="C146" s="13">
        <v>507</v>
      </c>
      <c r="D146" s="13">
        <v>507</v>
      </c>
      <c r="E146" s="13">
        <v>138</v>
      </c>
      <c r="F146" s="13">
        <v>139</v>
      </c>
      <c r="G146" s="13">
        <v>102</v>
      </c>
      <c r="H146" s="28">
        <v>128</v>
      </c>
    </row>
    <row r="147" spans="1:8">
      <c r="A147" s="3"/>
      <c r="B147" s="10" t="s">
        <v>34</v>
      </c>
      <c r="C147" s="13">
        <v>2400</v>
      </c>
      <c r="D147" s="13">
        <v>2400</v>
      </c>
      <c r="E147" s="13">
        <v>930</v>
      </c>
      <c r="F147" s="13">
        <v>480</v>
      </c>
      <c r="G147" s="13">
        <v>520</v>
      </c>
      <c r="H147" s="28">
        <v>470</v>
      </c>
    </row>
    <row r="148" spans="1:8">
      <c r="A148" s="3"/>
      <c r="B148" s="10" t="s">
        <v>64</v>
      </c>
      <c r="C148" s="13">
        <v>365</v>
      </c>
      <c r="D148" s="13">
        <v>939.52</v>
      </c>
      <c r="E148" s="13">
        <v>604.52</v>
      </c>
      <c r="F148" s="13">
        <v>120</v>
      </c>
      <c r="G148" s="13">
        <v>215</v>
      </c>
      <c r="H148" s="28">
        <v>0</v>
      </c>
    </row>
    <row r="149" spans="1:8">
      <c r="A149" s="3"/>
      <c r="B149" s="48" t="s">
        <v>87</v>
      </c>
      <c r="C149" s="49">
        <v>1422</v>
      </c>
      <c r="D149" s="49">
        <v>1996.52</v>
      </c>
      <c r="E149" s="49">
        <v>862.52</v>
      </c>
      <c r="F149" s="49">
        <v>389</v>
      </c>
      <c r="G149" s="49">
        <v>467</v>
      </c>
      <c r="H149" s="45">
        <v>278</v>
      </c>
    </row>
    <row r="150" spans="1:8">
      <c r="A150" s="3"/>
      <c r="B150" s="48" t="s">
        <v>88</v>
      </c>
      <c r="C150" s="49">
        <v>7127</v>
      </c>
      <c r="D150" s="49">
        <v>7127</v>
      </c>
      <c r="E150" s="49">
        <v>1980</v>
      </c>
      <c r="F150" s="49">
        <v>1499.6</v>
      </c>
      <c r="G150" s="49">
        <v>2080.6</v>
      </c>
      <c r="H150" s="45">
        <v>1566.8</v>
      </c>
    </row>
    <row r="151" spans="1:8">
      <c r="A151" s="3"/>
      <c r="B151" s="48" t="s">
        <v>89</v>
      </c>
      <c r="C151" s="49">
        <v>703</v>
      </c>
      <c r="D151" s="49">
        <v>703</v>
      </c>
      <c r="E151" s="49">
        <v>226.45</v>
      </c>
      <c r="F151" s="49">
        <v>189.25</v>
      </c>
      <c r="G151" s="49">
        <v>143.5</v>
      </c>
      <c r="H151" s="45">
        <v>143.80000000000001</v>
      </c>
    </row>
    <row r="152" spans="1:8">
      <c r="A152" s="3"/>
      <c r="B152" s="48" t="s">
        <v>90</v>
      </c>
      <c r="C152" s="49">
        <v>400</v>
      </c>
      <c r="D152" s="49">
        <v>400</v>
      </c>
      <c r="E152" s="49">
        <v>400</v>
      </c>
      <c r="F152" s="49">
        <v>0</v>
      </c>
      <c r="G152" s="49">
        <v>0</v>
      </c>
      <c r="H152" s="45">
        <v>0</v>
      </c>
    </row>
    <row r="153" spans="1:8">
      <c r="A153" s="3"/>
      <c r="B153" s="48" t="s">
        <v>91</v>
      </c>
      <c r="C153" s="49">
        <v>1065</v>
      </c>
      <c r="D153" s="49">
        <v>1065</v>
      </c>
      <c r="E153" s="49">
        <v>247.4</v>
      </c>
      <c r="F153" s="49">
        <v>291.10000000000002</v>
      </c>
      <c r="G153" s="49">
        <v>245.6</v>
      </c>
      <c r="H153" s="45">
        <v>280.89999999999998</v>
      </c>
    </row>
    <row r="154" spans="1:8">
      <c r="A154" s="3"/>
      <c r="B154" s="48" t="s">
        <v>92</v>
      </c>
      <c r="C154" s="49">
        <v>1075</v>
      </c>
      <c r="D154" s="49">
        <v>1075</v>
      </c>
      <c r="E154" s="49">
        <v>322.5</v>
      </c>
      <c r="F154" s="49">
        <v>288.8</v>
      </c>
      <c r="G154" s="49">
        <v>232.35</v>
      </c>
      <c r="H154" s="45">
        <v>231.35</v>
      </c>
    </row>
    <row r="155" spans="1:8">
      <c r="A155" s="4">
        <v>10</v>
      </c>
      <c r="B155" s="15" t="s">
        <v>15</v>
      </c>
      <c r="C155" s="12">
        <f t="shared" ref="C155:H155" si="40">C156+C157+C158+C159</f>
        <v>9887</v>
      </c>
      <c r="D155" s="12">
        <f t="shared" si="40"/>
        <v>15026.98</v>
      </c>
      <c r="E155" s="12">
        <f t="shared" si="40"/>
        <v>4462.1900000000005</v>
      </c>
      <c r="F155" s="12">
        <f t="shared" si="40"/>
        <v>3207.26</v>
      </c>
      <c r="G155" s="12">
        <f t="shared" si="40"/>
        <v>5612.2199999999993</v>
      </c>
      <c r="H155" s="12">
        <f t="shared" si="40"/>
        <v>1745.31</v>
      </c>
    </row>
    <row r="156" spans="1:8">
      <c r="A156" s="3"/>
      <c r="B156" s="10" t="s">
        <v>32</v>
      </c>
      <c r="C156" s="13">
        <v>954</v>
      </c>
      <c r="D156" s="13">
        <v>1086.69</v>
      </c>
      <c r="E156" s="13">
        <v>249.6</v>
      </c>
      <c r="F156" s="13">
        <v>297.77</v>
      </c>
      <c r="G156" s="13">
        <v>314.36</v>
      </c>
      <c r="H156" s="28">
        <v>224.96</v>
      </c>
    </row>
    <row r="157" spans="1:8">
      <c r="A157" s="3"/>
      <c r="B157" s="10" t="s">
        <v>33</v>
      </c>
      <c r="C157" s="13">
        <v>6710</v>
      </c>
      <c r="D157" s="13">
        <v>9857.31</v>
      </c>
      <c r="E157" s="13">
        <v>3257.61</v>
      </c>
      <c r="F157" s="13">
        <v>1791.49</v>
      </c>
      <c r="G157" s="13">
        <v>4192.8599999999997</v>
      </c>
      <c r="H157" s="28">
        <v>615.35</v>
      </c>
    </row>
    <row r="158" spans="1:8">
      <c r="A158" s="3"/>
      <c r="B158" s="10" t="s">
        <v>208</v>
      </c>
      <c r="C158" s="13">
        <v>1750</v>
      </c>
      <c r="D158" s="13">
        <v>1750</v>
      </c>
      <c r="E158" s="13">
        <v>0</v>
      </c>
      <c r="F158" s="13">
        <v>0</v>
      </c>
      <c r="G158" s="13">
        <v>875</v>
      </c>
      <c r="H158" s="28">
        <v>875</v>
      </c>
    </row>
    <row r="159" spans="1:8">
      <c r="A159" s="3"/>
      <c r="B159" s="10" t="s">
        <v>64</v>
      </c>
      <c r="C159" s="13">
        <v>473</v>
      </c>
      <c r="D159" s="13">
        <v>2332.98</v>
      </c>
      <c r="E159" s="13">
        <v>954.98</v>
      </c>
      <c r="F159" s="13">
        <v>1118</v>
      </c>
      <c r="G159" s="13">
        <v>230</v>
      </c>
      <c r="H159" s="28">
        <v>30</v>
      </c>
    </row>
    <row r="160" spans="1:8">
      <c r="A160" s="3"/>
      <c r="B160" s="48" t="s">
        <v>93</v>
      </c>
      <c r="C160" s="49">
        <v>300</v>
      </c>
      <c r="D160" s="49">
        <v>1705.07</v>
      </c>
      <c r="E160" s="49">
        <v>466.08</v>
      </c>
      <c r="F160" s="49">
        <v>865</v>
      </c>
      <c r="G160" s="49">
        <v>350</v>
      </c>
      <c r="H160" s="45">
        <v>24</v>
      </c>
    </row>
    <row r="161" spans="1:8">
      <c r="A161" s="3"/>
      <c r="B161" s="48" t="s">
        <v>94</v>
      </c>
      <c r="C161" s="49">
        <v>1932</v>
      </c>
      <c r="D161" s="49">
        <v>4200</v>
      </c>
      <c r="E161" s="49">
        <v>1597</v>
      </c>
      <c r="F161" s="49">
        <v>1356.24</v>
      </c>
      <c r="G161" s="49">
        <v>1143</v>
      </c>
      <c r="H161" s="45">
        <v>103.76</v>
      </c>
    </row>
    <row r="162" spans="1:8">
      <c r="A162" s="3"/>
      <c r="B162" s="48" t="s">
        <v>209</v>
      </c>
      <c r="C162" s="49">
        <v>218</v>
      </c>
      <c r="D162" s="49">
        <v>218</v>
      </c>
      <c r="E162" s="49">
        <v>0</v>
      </c>
      <c r="F162" s="49">
        <v>70</v>
      </c>
      <c r="G162" s="49">
        <v>75</v>
      </c>
      <c r="H162" s="45">
        <v>73</v>
      </c>
    </row>
    <row r="163" spans="1:8">
      <c r="A163" s="3"/>
      <c r="B163" s="48" t="s">
        <v>95</v>
      </c>
      <c r="C163" s="49">
        <v>7437</v>
      </c>
      <c r="D163" s="49">
        <v>8903.91</v>
      </c>
      <c r="E163" s="49">
        <v>2399.12</v>
      </c>
      <c r="F163" s="49">
        <v>916.02</v>
      </c>
      <c r="G163" s="49">
        <v>4044.22</v>
      </c>
      <c r="H163" s="45">
        <v>1544.55</v>
      </c>
    </row>
    <row r="164" spans="1:8">
      <c r="A164" s="4">
        <v>11</v>
      </c>
      <c r="B164" s="15" t="s">
        <v>14</v>
      </c>
      <c r="C164" s="12">
        <f t="shared" ref="C164:H164" si="41">C166+C165</f>
        <v>2248</v>
      </c>
      <c r="D164" s="12">
        <f>D166+D165+D167</f>
        <v>2985</v>
      </c>
      <c r="E164" s="12">
        <f t="shared" si="41"/>
        <v>564.04999999999995</v>
      </c>
      <c r="F164" s="12">
        <f>F166+F165+F167</f>
        <v>992.05</v>
      </c>
      <c r="G164" s="12">
        <f t="shared" si="41"/>
        <v>1023.95</v>
      </c>
      <c r="H164" s="12">
        <f t="shared" si="41"/>
        <v>404.95</v>
      </c>
    </row>
    <row r="165" spans="1:8">
      <c r="A165" s="4"/>
      <c r="B165" s="10" t="s">
        <v>32</v>
      </c>
      <c r="C165" s="26">
        <v>1041</v>
      </c>
      <c r="D165" s="26">
        <v>1041</v>
      </c>
      <c r="E165" s="26">
        <v>283.25</v>
      </c>
      <c r="F165" s="26">
        <v>294.25</v>
      </c>
      <c r="G165" s="26">
        <v>291.25</v>
      </c>
      <c r="H165" s="26">
        <v>172.25</v>
      </c>
    </row>
    <row r="166" spans="1:8">
      <c r="A166" s="3"/>
      <c r="B166" s="10" t="s">
        <v>33</v>
      </c>
      <c r="C166" s="13">
        <v>1207</v>
      </c>
      <c r="D166" s="13">
        <v>1707</v>
      </c>
      <c r="E166" s="13">
        <v>280.8</v>
      </c>
      <c r="F166" s="13">
        <v>460.8</v>
      </c>
      <c r="G166" s="13">
        <v>732.7</v>
      </c>
      <c r="H166" s="28">
        <v>232.7</v>
      </c>
    </row>
    <row r="167" spans="1:8">
      <c r="A167" s="3"/>
      <c r="B167" s="10" t="s">
        <v>64</v>
      </c>
      <c r="C167" s="13">
        <v>0</v>
      </c>
      <c r="D167" s="13">
        <v>237</v>
      </c>
      <c r="E167" s="13">
        <v>0</v>
      </c>
      <c r="F167" s="13">
        <v>237</v>
      </c>
      <c r="G167" s="13">
        <v>0</v>
      </c>
      <c r="H167" s="28">
        <v>0</v>
      </c>
    </row>
    <row r="168" spans="1:8">
      <c r="A168" s="3"/>
      <c r="B168" s="48" t="s">
        <v>96</v>
      </c>
      <c r="C168" s="49">
        <v>1747</v>
      </c>
      <c r="D168" s="49">
        <v>2484</v>
      </c>
      <c r="E168" s="49">
        <v>564.04999999999995</v>
      </c>
      <c r="F168" s="49">
        <v>825.05</v>
      </c>
      <c r="G168" s="49">
        <v>856.95</v>
      </c>
      <c r="H168" s="45">
        <v>237.95</v>
      </c>
    </row>
    <row r="169" spans="1:8">
      <c r="A169" s="3"/>
      <c r="B169" s="48" t="s">
        <v>97</v>
      </c>
      <c r="C169" s="49">
        <v>501</v>
      </c>
      <c r="D169" s="49">
        <v>501</v>
      </c>
      <c r="E169" s="49">
        <v>0</v>
      </c>
      <c r="F169" s="49">
        <v>167</v>
      </c>
      <c r="G169" s="49">
        <v>167</v>
      </c>
      <c r="H169" s="45">
        <v>167</v>
      </c>
    </row>
    <row r="170" spans="1:8">
      <c r="A170" s="4">
        <v>12</v>
      </c>
      <c r="B170" s="15" t="s">
        <v>13</v>
      </c>
      <c r="C170" s="12">
        <f>C172</f>
        <v>4602</v>
      </c>
      <c r="D170" s="12">
        <f>D172+D171</f>
        <v>7952</v>
      </c>
      <c r="E170" s="12">
        <f>E172+E171</f>
        <v>1212.5</v>
      </c>
      <c r="F170" s="12">
        <f>F172+F171</f>
        <v>2065.5</v>
      </c>
      <c r="G170" s="12">
        <f>G172+G171</f>
        <v>815.5</v>
      </c>
      <c r="H170" s="12">
        <f>H172+H171</f>
        <v>3858.5</v>
      </c>
    </row>
    <row r="171" spans="1:8">
      <c r="A171" s="4"/>
      <c r="B171" s="10" t="s">
        <v>33</v>
      </c>
      <c r="C171" s="40">
        <v>0</v>
      </c>
      <c r="D171" s="40">
        <v>3350</v>
      </c>
      <c r="E171" s="40">
        <v>555</v>
      </c>
      <c r="F171" s="40">
        <v>1315</v>
      </c>
      <c r="G171" s="40">
        <v>765</v>
      </c>
      <c r="H171" s="40">
        <v>715</v>
      </c>
    </row>
    <row r="172" spans="1:8">
      <c r="A172" s="4"/>
      <c r="B172" s="15" t="s">
        <v>62</v>
      </c>
      <c r="C172" s="39">
        <v>4602</v>
      </c>
      <c r="D172" s="39">
        <v>4602</v>
      </c>
      <c r="E172" s="39">
        <v>657.5</v>
      </c>
      <c r="F172" s="39">
        <v>750.5</v>
      </c>
      <c r="G172" s="26">
        <v>50.5</v>
      </c>
      <c r="H172" s="28">
        <v>3143.5</v>
      </c>
    </row>
    <row r="173" spans="1:8">
      <c r="A173" s="4"/>
      <c r="B173" s="47" t="s">
        <v>98</v>
      </c>
      <c r="C173" s="46">
        <v>1602</v>
      </c>
      <c r="D173" s="46">
        <v>1602</v>
      </c>
      <c r="E173" s="46">
        <v>475.5</v>
      </c>
      <c r="F173" s="46">
        <v>400.5</v>
      </c>
      <c r="G173" s="49">
        <v>400.5</v>
      </c>
      <c r="H173" s="45">
        <v>325</v>
      </c>
    </row>
    <row r="174" spans="1:8">
      <c r="A174" s="4"/>
      <c r="B174" s="47" t="s">
        <v>198</v>
      </c>
      <c r="C174" s="46">
        <v>3000</v>
      </c>
      <c r="D174" s="46">
        <v>3000</v>
      </c>
      <c r="E174" s="46">
        <v>182</v>
      </c>
      <c r="F174" s="46">
        <v>350</v>
      </c>
      <c r="G174" s="49">
        <v>-350</v>
      </c>
      <c r="H174" s="45">
        <v>2818</v>
      </c>
    </row>
    <row r="175" spans="1:8">
      <c r="A175" s="4"/>
      <c r="B175" s="47" t="s">
        <v>222</v>
      </c>
      <c r="C175" s="46">
        <v>0</v>
      </c>
      <c r="D175" s="46">
        <v>3350</v>
      </c>
      <c r="E175" s="46">
        <v>555</v>
      </c>
      <c r="F175" s="46">
        <v>1315</v>
      </c>
      <c r="G175" s="49">
        <v>765</v>
      </c>
      <c r="H175" s="45">
        <v>715</v>
      </c>
    </row>
    <row r="176" spans="1:8">
      <c r="A176" s="4">
        <v>13</v>
      </c>
      <c r="B176" s="15" t="s">
        <v>12</v>
      </c>
      <c r="C176" s="12">
        <f t="shared" ref="C176:H176" si="42">C177+C181+C180</f>
        <v>120290</v>
      </c>
      <c r="D176" s="12">
        <f t="shared" si="42"/>
        <v>120454</v>
      </c>
      <c r="E176" s="12">
        <f>E177+E181+E180</f>
        <v>10211</v>
      </c>
      <c r="F176" s="12">
        <f t="shared" si="42"/>
        <v>8985</v>
      </c>
      <c r="G176" s="12">
        <f t="shared" si="42"/>
        <v>49849</v>
      </c>
      <c r="H176" s="12">
        <f t="shared" si="42"/>
        <v>51409</v>
      </c>
    </row>
    <row r="177" spans="1:8">
      <c r="A177" s="3"/>
      <c r="B177" s="10" t="s">
        <v>39</v>
      </c>
      <c r="C177" s="13">
        <v>17000</v>
      </c>
      <c r="D177" s="13">
        <v>19000</v>
      </c>
      <c r="E177" s="13">
        <v>10179</v>
      </c>
      <c r="F177" s="13">
        <v>8821</v>
      </c>
      <c r="G177" s="13">
        <v>0</v>
      </c>
      <c r="H177" s="28">
        <v>0</v>
      </c>
    </row>
    <row r="178" spans="1:8">
      <c r="A178" s="3"/>
      <c r="B178" s="95" t="s">
        <v>199</v>
      </c>
      <c r="C178" s="13">
        <v>9000</v>
      </c>
      <c r="D178" s="13">
        <v>11000</v>
      </c>
      <c r="E178" s="13">
        <v>6000</v>
      </c>
      <c r="F178" s="13">
        <v>5000</v>
      </c>
      <c r="G178" s="13">
        <v>0</v>
      </c>
      <c r="H178" s="28">
        <v>0</v>
      </c>
    </row>
    <row r="179" spans="1:8">
      <c r="A179" s="3"/>
      <c r="B179" s="95" t="s">
        <v>200</v>
      </c>
      <c r="C179" s="13">
        <v>8000</v>
      </c>
      <c r="D179" s="13">
        <v>8000</v>
      </c>
      <c r="E179" s="13">
        <v>4179</v>
      </c>
      <c r="F179" s="13">
        <v>3821</v>
      </c>
      <c r="G179" s="13">
        <v>0</v>
      </c>
      <c r="H179" s="28">
        <v>0</v>
      </c>
    </row>
    <row r="180" spans="1:8">
      <c r="A180" s="3"/>
      <c r="B180" s="10" t="s">
        <v>208</v>
      </c>
      <c r="C180" s="13">
        <v>103258</v>
      </c>
      <c r="D180" s="13">
        <v>101258</v>
      </c>
      <c r="E180" s="13">
        <v>0</v>
      </c>
      <c r="F180" s="13">
        <v>0</v>
      </c>
      <c r="G180" s="13">
        <v>49849</v>
      </c>
      <c r="H180" s="28">
        <v>51409</v>
      </c>
    </row>
    <row r="181" spans="1:8">
      <c r="A181" s="3"/>
      <c r="B181" s="10" t="s">
        <v>64</v>
      </c>
      <c r="C181" s="13">
        <v>32</v>
      </c>
      <c r="D181" s="13">
        <v>196</v>
      </c>
      <c r="E181" s="13">
        <v>32</v>
      </c>
      <c r="F181" s="13">
        <v>164</v>
      </c>
      <c r="G181" s="13">
        <v>0</v>
      </c>
      <c r="H181" s="28">
        <v>0</v>
      </c>
    </row>
    <row r="182" spans="1:8">
      <c r="A182" s="3"/>
      <c r="B182" s="48" t="s">
        <v>99</v>
      </c>
      <c r="C182" s="49">
        <v>120290</v>
      </c>
      <c r="D182" s="49">
        <v>120454</v>
      </c>
      <c r="E182" s="49">
        <v>10211</v>
      </c>
      <c r="F182" s="49">
        <v>6985</v>
      </c>
      <c r="G182" s="49">
        <v>51629</v>
      </c>
      <c r="H182" s="45">
        <v>51629</v>
      </c>
    </row>
    <row r="183" spans="1:8">
      <c r="A183" s="4">
        <v>14</v>
      </c>
      <c r="B183" s="16" t="s">
        <v>11</v>
      </c>
      <c r="C183" s="17">
        <v>30</v>
      </c>
      <c r="D183" s="17">
        <v>30</v>
      </c>
      <c r="E183" s="17">
        <v>0</v>
      </c>
      <c r="F183" s="17">
        <v>10</v>
      </c>
      <c r="G183" s="17">
        <v>10</v>
      </c>
      <c r="H183" s="17">
        <v>10</v>
      </c>
    </row>
    <row r="184" spans="1:8">
      <c r="A184" s="4"/>
      <c r="B184" s="10" t="s">
        <v>33</v>
      </c>
      <c r="C184" s="29">
        <v>30</v>
      </c>
      <c r="D184" s="29">
        <v>30</v>
      </c>
      <c r="E184" s="29">
        <v>0</v>
      </c>
      <c r="F184" s="29">
        <v>10</v>
      </c>
      <c r="G184" s="29">
        <v>10</v>
      </c>
      <c r="H184" s="29">
        <v>10</v>
      </c>
    </row>
    <row r="185" spans="1:8">
      <c r="A185" s="4">
        <v>15</v>
      </c>
      <c r="B185" s="16" t="s">
        <v>10</v>
      </c>
      <c r="C185" s="17">
        <f t="shared" ref="C185:H185" si="43">C186+C187+C189+C188</f>
        <v>21873</v>
      </c>
      <c r="D185" s="17">
        <f t="shared" si="43"/>
        <v>23233</v>
      </c>
      <c r="E185" s="17">
        <f t="shared" si="43"/>
        <v>370.65</v>
      </c>
      <c r="F185" s="17">
        <f t="shared" si="43"/>
        <v>961.65</v>
      </c>
      <c r="G185" s="17">
        <f t="shared" si="43"/>
        <v>11337.4</v>
      </c>
      <c r="H185" s="17">
        <f t="shared" si="43"/>
        <v>10563.3</v>
      </c>
    </row>
    <row r="186" spans="1:8">
      <c r="A186" s="3"/>
      <c r="B186" s="10" t="s">
        <v>32</v>
      </c>
      <c r="C186" s="18">
        <v>302</v>
      </c>
      <c r="D186" s="18">
        <v>302</v>
      </c>
      <c r="E186" s="18">
        <v>76.650000000000006</v>
      </c>
      <c r="F186" s="18">
        <v>76.650000000000006</v>
      </c>
      <c r="G186" s="18">
        <v>76.400000000000006</v>
      </c>
      <c r="H186" s="28">
        <v>72.3</v>
      </c>
    </row>
    <row r="187" spans="1:8">
      <c r="A187" s="3"/>
      <c r="B187" s="10" t="s">
        <v>33</v>
      </c>
      <c r="C187" s="18">
        <v>550</v>
      </c>
      <c r="D187" s="18">
        <v>1850</v>
      </c>
      <c r="E187" s="18">
        <v>258</v>
      </c>
      <c r="F187" s="18">
        <v>825</v>
      </c>
      <c r="G187" s="18">
        <v>767</v>
      </c>
      <c r="H187" s="28">
        <v>0</v>
      </c>
    </row>
    <row r="188" spans="1:8">
      <c r="A188" s="3"/>
      <c r="B188" s="10" t="s">
        <v>208</v>
      </c>
      <c r="C188" s="18">
        <v>20985</v>
      </c>
      <c r="D188" s="18">
        <v>20985</v>
      </c>
      <c r="E188" s="18">
        <v>0</v>
      </c>
      <c r="F188" s="18">
        <v>0</v>
      </c>
      <c r="G188" s="18">
        <v>10494</v>
      </c>
      <c r="H188" s="28">
        <v>10491</v>
      </c>
    </row>
    <row r="189" spans="1:8">
      <c r="A189" s="3"/>
      <c r="B189" s="10" t="s">
        <v>64</v>
      </c>
      <c r="C189" s="18">
        <v>36</v>
      </c>
      <c r="D189" s="18">
        <v>96</v>
      </c>
      <c r="E189" s="18">
        <v>36</v>
      </c>
      <c r="F189" s="18">
        <v>60</v>
      </c>
      <c r="G189" s="18">
        <v>0</v>
      </c>
      <c r="H189" s="28">
        <v>0</v>
      </c>
    </row>
    <row r="190" spans="1:8">
      <c r="A190" s="3"/>
      <c r="B190" s="48" t="s">
        <v>100</v>
      </c>
      <c r="C190" s="18">
        <v>21873</v>
      </c>
      <c r="D190" s="18">
        <v>23233</v>
      </c>
      <c r="E190" s="18">
        <v>370.65</v>
      </c>
      <c r="F190" s="18">
        <v>961.65</v>
      </c>
      <c r="G190" s="18">
        <v>11337.4</v>
      </c>
      <c r="H190" s="28">
        <v>10563.3</v>
      </c>
    </row>
    <row r="191" spans="1:8">
      <c r="A191" s="21" t="s">
        <v>9</v>
      </c>
      <c r="B191" s="21" t="s">
        <v>8</v>
      </c>
      <c r="C191" s="22">
        <f t="shared" ref="C191:H191" si="44">C89+C94+C101+C104+C111+C123+C129+C143+C155+C164+C170+C176+C183+C185</f>
        <v>276810</v>
      </c>
      <c r="D191" s="22">
        <f t="shared" si="44"/>
        <v>282906.5</v>
      </c>
      <c r="E191" s="22">
        <f t="shared" si="44"/>
        <v>40784.9</v>
      </c>
      <c r="F191" s="22">
        <f t="shared" si="44"/>
        <v>38703.170000000006</v>
      </c>
      <c r="G191" s="22">
        <f t="shared" si="44"/>
        <v>102449.37</v>
      </c>
      <c r="H191" s="22">
        <f t="shared" si="44"/>
        <v>100969.06</v>
      </c>
    </row>
    <row r="192" spans="1:8">
      <c r="A192" s="4" t="s">
        <v>7</v>
      </c>
      <c r="B192" s="4" t="s">
        <v>223</v>
      </c>
      <c r="C192" s="14">
        <f t="shared" ref="C192:H192" si="45">C88-C191</f>
        <v>0</v>
      </c>
      <c r="D192" s="14">
        <f t="shared" si="45"/>
        <v>-1236.5</v>
      </c>
      <c r="E192" s="14">
        <f t="shared" si="45"/>
        <v>-1236.5</v>
      </c>
      <c r="F192" s="14">
        <f t="shared" si="45"/>
        <v>0</v>
      </c>
      <c r="G192" s="14">
        <f t="shared" si="45"/>
        <v>0</v>
      </c>
      <c r="H192" s="14">
        <f t="shared" si="45"/>
        <v>0</v>
      </c>
    </row>
    <row r="193" spans="1:8">
      <c r="A193" s="21" t="s">
        <v>56</v>
      </c>
      <c r="B193" s="21" t="s">
        <v>55</v>
      </c>
      <c r="C193" s="22">
        <f t="shared" ref="C193:H193" si="46">C194+C195+C196+C197+C198+C199+C201+C202+C203+C204+C200</f>
        <v>276810</v>
      </c>
      <c r="D193" s="22">
        <f t="shared" si="46"/>
        <v>282906.5</v>
      </c>
      <c r="E193" s="22">
        <f t="shared" si="46"/>
        <v>40784.899999999994</v>
      </c>
      <c r="F193" s="22">
        <f t="shared" si="46"/>
        <v>38703.169999999991</v>
      </c>
      <c r="G193" s="22">
        <f t="shared" si="46"/>
        <v>102449.37</v>
      </c>
      <c r="H193" s="22">
        <f t="shared" si="46"/>
        <v>100969.06</v>
      </c>
    </row>
    <row r="194" spans="1:8">
      <c r="A194" s="3">
        <v>1</v>
      </c>
      <c r="B194" s="2" t="s">
        <v>5</v>
      </c>
      <c r="C194" s="14">
        <f t="shared" ref="C194:H194" si="47">C90+C105+C112+C130+C144+C156+C186+C124+C165</f>
        <v>59512</v>
      </c>
      <c r="D194" s="14">
        <f t="shared" si="47"/>
        <v>59644.69</v>
      </c>
      <c r="E194" s="14">
        <f t="shared" si="47"/>
        <v>15085.53</v>
      </c>
      <c r="F194" s="14">
        <f t="shared" si="47"/>
        <v>15356.6</v>
      </c>
      <c r="G194" s="14">
        <f t="shared" si="47"/>
        <v>13694.840000000002</v>
      </c>
      <c r="H194" s="14">
        <f t="shared" si="47"/>
        <v>15507.72</v>
      </c>
    </row>
    <row r="195" spans="1:8">
      <c r="A195" s="3">
        <v>2</v>
      </c>
      <c r="B195" s="2" t="s">
        <v>4</v>
      </c>
      <c r="C195" s="14">
        <f>C91+C106+C113+C131+C145+C157+C166+C183+C187+C125</f>
        <v>18096</v>
      </c>
      <c r="D195" s="14">
        <f>D91+D106+D113+D131+D145+D157+D166+D183+D187+D125+D171</f>
        <v>30724.909999999996</v>
      </c>
      <c r="E195" s="14">
        <f>E91+E106+E113+E131+E145+E157+E166+E183+E187+E125+E171</f>
        <v>9487.11</v>
      </c>
      <c r="F195" s="14">
        <f>F91+F106+F113+F131+F145+F157+F166+F183+F187+F125+F171</f>
        <v>8370.6</v>
      </c>
      <c r="G195" s="14">
        <f>G91+G106+G113+G131+G145+G157+G166+G183+G187+G125+G171</f>
        <v>9812.36</v>
      </c>
      <c r="H195" s="14">
        <f>H91+H106+H113+H131+H145+H157+H166+H183+H187+H125+H171</f>
        <v>3054.8399999999997</v>
      </c>
    </row>
    <row r="196" spans="1:8">
      <c r="A196" s="3">
        <v>3</v>
      </c>
      <c r="B196" s="2" t="s">
        <v>58</v>
      </c>
      <c r="C196" s="14">
        <f t="shared" ref="C196:H196" si="48">C101</f>
        <v>3170</v>
      </c>
      <c r="D196" s="14">
        <f t="shared" si="48"/>
        <v>3170</v>
      </c>
      <c r="E196" s="14">
        <f t="shared" si="48"/>
        <v>725</v>
      </c>
      <c r="F196" s="14">
        <f t="shared" si="48"/>
        <v>806</v>
      </c>
      <c r="G196" s="14">
        <f t="shared" si="48"/>
        <v>803</v>
      </c>
      <c r="H196" s="14">
        <f t="shared" si="48"/>
        <v>836</v>
      </c>
    </row>
    <row r="197" spans="1:8">
      <c r="A197" s="3">
        <v>4</v>
      </c>
      <c r="B197" s="2" t="s">
        <v>3</v>
      </c>
      <c r="C197" s="14">
        <f t="shared" ref="C197:H197" si="49">C177</f>
        <v>17000</v>
      </c>
      <c r="D197" s="14">
        <f t="shared" si="49"/>
        <v>19000</v>
      </c>
      <c r="E197" s="14">
        <f t="shared" si="49"/>
        <v>10179</v>
      </c>
      <c r="F197" s="14">
        <f t="shared" si="49"/>
        <v>8821</v>
      </c>
      <c r="G197" s="14">
        <f t="shared" si="49"/>
        <v>0</v>
      </c>
      <c r="H197" s="14">
        <f t="shared" si="49"/>
        <v>0</v>
      </c>
    </row>
    <row r="198" spans="1:8">
      <c r="A198" s="3">
        <v>5</v>
      </c>
      <c r="B198" s="2" t="s">
        <v>101</v>
      </c>
      <c r="C198" s="14">
        <f t="shared" ref="C198:H198" si="50">C96</f>
        <v>10700</v>
      </c>
      <c r="D198" s="14">
        <f t="shared" si="50"/>
        <v>351.7</v>
      </c>
      <c r="E198" s="14">
        <f t="shared" si="50"/>
        <v>0</v>
      </c>
      <c r="F198" s="14">
        <f t="shared" si="50"/>
        <v>29.7</v>
      </c>
      <c r="G198" s="14">
        <f t="shared" si="50"/>
        <v>302</v>
      </c>
      <c r="H198" s="14">
        <f t="shared" si="50"/>
        <v>20</v>
      </c>
    </row>
    <row r="199" spans="1:8">
      <c r="A199" s="3">
        <v>6</v>
      </c>
      <c r="B199" s="2" t="s">
        <v>2</v>
      </c>
      <c r="C199" s="14">
        <f t="shared" ref="C199:H199" si="51">C95+C107+C132+C146</f>
        <v>5370</v>
      </c>
      <c r="D199" s="14">
        <f>D95+D107+D132+D146</f>
        <v>5754.7</v>
      </c>
      <c r="E199" s="14">
        <f t="shared" si="51"/>
        <v>1447.13</v>
      </c>
      <c r="F199" s="14">
        <f t="shared" si="51"/>
        <v>1898.15</v>
      </c>
      <c r="G199" s="14">
        <f t="shared" si="51"/>
        <v>1334.17</v>
      </c>
      <c r="H199" s="14">
        <f t="shared" si="51"/>
        <v>1075.25</v>
      </c>
    </row>
    <row r="200" spans="1:8">
      <c r="A200" s="3">
        <v>7</v>
      </c>
      <c r="B200" s="2" t="s">
        <v>197</v>
      </c>
      <c r="C200" s="14">
        <f t="shared" ref="C200:H200" si="52">C114+C133+C158+C188+C180</f>
        <v>153728</v>
      </c>
      <c r="D200" s="14">
        <f t="shared" si="52"/>
        <v>151728</v>
      </c>
      <c r="E200" s="14">
        <f t="shared" si="52"/>
        <v>0</v>
      </c>
      <c r="F200" s="14">
        <f t="shared" si="52"/>
        <v>0</v>
      </c>
      <c r="G200" s="14">
        <f t="shared" si="52"/>
        <v>75112</v>
      </c>
      <c r="H200" s="14">
        <f t="shared" si="52"/>
        <v>76616</v>
      </c>
    </row>
    <row r="201" spans="1:8">
      <c r="A201" s="3">
        <v>8</v>
      </c>
      <c r="B201" s="2" t="s">
        <v>1</v>
      </c>
      <c r="C201" s="14">
        <f t="shared" ref="C201:H201" si="53">C115+C126+C147</f>
        <v>2691</v>
      </c>
      <c r="D201" s="14">
        <f t="shared" si="53"/>
        <v>2691</v>
      </c>
      <c r="E201" s="14">
        <f t="shared" si="53"/>
        <v>1042.21</v>
      </c>
      <c r="F201" s="14">
        <f t="shared" si="53"/>
        <v>569.02</v>
      </c>
      <c r="G201" s="14">
        <f t="shared" si="53"/>
        <v>521.5</v>
      </c>
      <c r="H201" s="14">
        <f t="shared" si="53"/>
        <v>558.27</v>
      </c>
    </row>
    <row r="202" spans="1:8">
      <c r="A202" s="3">
        <v>9</v>
      </c>
      <c r="B202" s="2" t="s">
        <v>0</v>
      </c>
      <c r="C202" s="14">
        <f t="shared" ref="C202:H202" si="54">C116+C134</f>
        <v>160</v>
      </c>
      <c r="D202" s="14">
        <f t="shared" si="54"/>
        <v>168</v>
      </c>
      <c r="E202" s="14">
        <f t="shared" si="54"/>
        <v>53.92</v>
      </c>
      <c r="F202" s="14">
        <f t="shared" si="54"/>
        <v>56.6</v>
      </c>
      <c r="G202" s="14">
        <f t="shared" si="54"/>
        <v>5</v>
      </c>
      <c r="H202" s="14">
        <f t="shared" si="54"/>
        <v>52.48</v>
      </c>
    </row>
    <row r="203" spans="1:8">
      <c r="A203" s="3">
        <v>10</v>
      </c>
      <c r="B203" s="2" t="s">
        <v>37</v>
      </c>
      <c r="C203" s="14">
        <f t="shared" ref="C203:H203" si="55">C172+C99</f>
        <v>4802</v>
      </c>
      <c r="D203" s="14">
        <f t="shared" si="55"/>
        <v>4802</v>
      </c>
      <c r="E203" s="14">
        <f t="shared" si="55"/>
        <v>757.5</v>
      </c>
      <c r="F203" s="14">
        <f t="shared" si="55"/>
        <v>750.5</v>
      </c>
      <c r="G203" s="14">
        <f t="shared" si="55"/>
        <v>150.5</v>
      </c>
      <c r="H203" s="14">
        <f t="shared" si="55"/>
        <v>3143.5</v>
      </c>
    </row>
    <row r="204" spans="1:8">
      <c r="A204" s="3">
        <v>11</v>
      </c>
      <c r="B204" s="2" t="s">
        <v>35</v>
      </c>
      <c r="C204" s="14">
        <f>C117+C135+C148+C159+C189+C181+C108</f>
        <v>1581</v>
      </c>
      <c r="D204" s="14">
        <f>D117+D135+D148+D159+D189+D181+D108+D167+D92</f>
        <v>4871.5</v>
      </c>
      <c r="E204" s="14">
        <f>E117+E135+E148+E159+E189+E181+E108+E167+E92</f>
        <v>2007.5</v>
      </c>
      <c r="F204" s="14">
        <f>F117+F135+F148+F159+F189+F181+F108+F167+F92</f>
        <v>2045</v>
      </c>
      <c r="G204" s="14">
        <f>G117+G135+G148+G159+G189+G181+G108+G167+G92</f>
        <v>714</v>
      </c>
      <c r="H204" s="14">
        <f>H117+H135+H148+H159+H189+H181+H108+H167+H92</f>
        <v>105</v>
      </c>
    </row>
    <row r="206" spans="1:8">
      <c r="B206" s="20" t="s">
        <v>228</v>
      </c>
      <c r="C206" s="20"/>
      <c r="D206" s="20"/>
      <c r="E206" s="20"/>
    </row>
    <row r="208" spans="1:8">
      <c r="A208" s="8" t="s">
        <v>31</v>
      </c>
      <c r="B208" s="35" t="s">
        <v>30</v>
      </c>
      <c r="C208" s="31" t="s">
        <v>57</v>
      </c>
      <c r="D208" s="31" t="s">
        <v>57</v>
      </c>
      <c r="E208" s="31" t="s">
        <v>57</v>
      </c>
      <c r="F208" s="31" t="s">
        <v>57</v>
      </c>
      <c r="G208" s="31" t="s">
        <v>57</v>
      </c>
      <c r="H208" s="41" t="s">
        <v>57</v>
      </c>
    </row>
    <row r="209" spans="1:8">
      <c r="A209" s="30" t="s">
        <v>29</v>
      </c>
      <c r="B209" s="36"/>
      <c r="C209" s="32" t="s">
        <v>60</v>
      </c>
      <c r="D209" s="32" t="s">
        <v>221</v>
      </c>
      <c r="E209" s="32" t="s">
        <v>65</v>
      </c>
      <c r="F209" s="32" t="s">
        <v>65</v>
      </c>
      <c r="G209" s="32" t="s">
        <v>65</v>
      </c>
      <c r="H209" s="42" t="s">
        <v>65</v>
      </c>
    </row>
    <row r="210" spans="1:8">
      <c r="A210" s="30"/>
      <c r="B210" s="36"/>
      <c r="C210" s="32"/>
      <c r="D210" s="32"/>
      <c r="E210" s="32" t="s">
        <v>24</v>
      </c>
      <c r="F210" s="32" t="s">
        <v>9</v>
      </c>
      <c r="G210" s="32" t="s">
        <v>7</v>
      </c>
      <c r="H210" s="42" t="s">
        <v>56</v>
      </c>
    </row>
    <row r="211" spans="1:8">
      <c r="A211" s="38"/>
      <c r="B211" s="37"/>
      <c r="C211" s="33" t="s">
        <v>203</v>
      </c>
      <c r="D211" s="33" t="s">
        <v>203</v>
      </c>
      <c r="E211" s="33" t="s">
        <v>203</v>
      </c>
      <c r="F211" s="33" t="s">
        <v>203</v>
      </c>
      <c r="G211" s="33" t="s">
        <v>203</v>
      </c>
      <c r="H211" s="43" t="s">
        <v>203</v>
      </c>
    </row>
    <row r="212" spans="1:8">
      <c r="A212" s="6" t="s">
        <v>28</v>
      </c>
      <c r="B212" s="6" t="s">
        <v>27</v>
      </c>
      <c r="C212" s="6">
        <v>1</v>
      </c>
      <c r="D212" s="6">
        <v>2</v>
      </c>
      <c r="E212" s="6">
        <v>2</v>
      </c>
      <c r="F212" s="6">
        <v>3</v>
      </c>
      <c r="G212" s="27">
        <v>4</v>
      </c>
      <c r="H212" s="34" t="s">
        <v>67</v>
      </c>
    </row>
    <row r="213" spans="1:8">
      <c r="A213" s="4">
        <v>1</v>
      </c>
      <c r="B213" s="15" t="s">
        <v>102</v>
      </c>
      <c r="C213" s="99">
        <f t="shared" ref="C213:H213" si="56">C214+C216+C217+C221+C222+C223+C218+C219+C220+C224+C215</f>
        <v>4983.8</v>
      </c>
      <c r="D213" s="99">
        <f t="shared" si="56"/>
        <v>5168.71</v>
      </c>
      <c r="E213" s="99">
        <f t="shared" si="56"/>
        <v>1672.45</v>
      </c>
      <c r="F213" s="99">
        <f t="shared" si="56"/>
        <v>1490.09</v>
      </c>
      <c r="G213" s="99">
        <f t="shared" si="56"/>
        <v>805.25</v>
      </c>
      <c r="H213" s="99">
        <f t="shared" si="56"/>
        <v>1200.92</v>
      </c>
    </row>
    <row r="214" spans="1:8">
      <c r="A214" s="3"/>
      <c r="B214" s="9" t="s">
        <v>44</v>
      </c>
      <c r="C214" s="13">
        <v>797.2</v>
      </c>
      <c r="D214" s="13">
        <v>803.6</v>
      </c>
      <c r="E214" s="13">
        <v>233.5</v>
      </c>
      <c r="F214" s="13">
        <v>199.6</v>
      </c>
      <c r="G214" s="13">
        <v>182.2</v>
      </c>
      <c r="H214" s="29">
        <v>188.3</v>
      </c>
    </row>
    <row r="215" spans="1:8">
      <c r="A215" s="3"/>
      <c r="B215" s="9" t="s">
        <v>110</v>
      </c>
      <c r="C215" s="13">
        <v>339</v>
      </c>
      <c r="D215" s="13">
        <v>339</v>
      </c>
      <c r="E215" s="13">
        <v>156</v>
      </c>
      <c r="F215" s="13">
        <v>63</v>
      </c>
      <c r="G215" s="13">
        <v>62</v>
      </c>
      <c r="H215" s="29">
        <v>58</v>
      </c>
    </row>
    <row r="216" spans="1:8">
      <c r="A216" s="3"/>
      <c r="B216" s="9" t="s">
        <v>45</v>
      </c>
      <c r="C216" s="13">
        <v>394</v>
      </c>
      <c r="D216" s="13">
        <v>394</v>
      </c>
      <c r="E216" s="13">
        <v>99</v>
      </c>
      <c r="F216" s="13">
        <v>96</v>
      </c>
      <c r="G216" s="13">
        <v>107</v>
      </c>
      <c r="H216" s="29">
        <v>92</v>
      </c>
    </row>
    <row r="217" spans="1:8">
      <c r="A217" s="3"/>
      <c r="B217" s="9" t="s">
        <v>103</v>
      </c>
      <c r="C217" s="13">
        <v>315</v>
      </c>
      <c r="D217" s="13">
        <v>315</v>
      </c>
      <c r="E217" s="13">
        <v>79</v>
      </c>
      <c r="F217" s="13">
        <v>78</v>
      </c>
      <c r="G217" s="13">
        <v>79</v>
      </c>
      <c r="H217" s="29">
        <v>79</v>
      </c>
    </row>
    <row r="218" spans="1:8">
      <c r="A218" s="3"/>
      <c r="B218" s="9" t="s">
        <v>112</v>
      </c>
      <c r="C218" s="13">
        <v>2307.8000000000002</v>
      </c>
      <c r="D218" s="13">
        <v>2307.8000000000002</v>
      </c>
      <c r="E218" s="13">
        <v>756.5</v>
      </c>
      <c r="F218" s="13">
        <v>749.8</v>
      </c>
      <c r="G218" s="13">
        <v>167.8</v>
      </c>
      <c r="H218" s="29">
        <v>633.70000000000005</v>
      </c>
    </row>
    <row r="219" spans="1:8">
      <c r="A219" s="3"/>
      <c r="B219" s="9" t="s">
        <v>113</v>
      </c>
      <c r="C219" s="13">
        <v>21</v>
      </c>
      <c r="D219" s="13">
        <v>21</v>
      </c>
      <c r="E219" s="13">
        <v>6</v>
      </c>
      <c r="F219" s="13">
        <v>4</v>
      </c>
      <c r="G219" s="13">
        <v>7</v>
      </c>
      <c r="H219" s="29">
        <v>4</v>
      </c>
    </row>
    <row r="220" spans="1:8">
      <c r="A220" s="3"/>
      <c r="B220" s="9" t="s">
        <v>114</v>
      </c>
      <c r="C220" s="13">
        <v>2</v>
      </c>
      <c r="D220" s="13">
        <v>2</v>
      </c>
      <c r="E220" s="13">
        <v>1</v>
      </c>
      <c r="F220" s="13">
        <v>0</v>
      </c>
      <c r="G220" s="13">
        <v>1</v>
      </c>
      <c r="H220" s="29">
        <v>0</v>
      </c>
    </row>
    <row r="221" spans="1:8">
      <c r="A221" s="3"/>
      <c r="B221" s="9" t="s">
        <v>104</v>
      </c>
      <c r="C221" s="13">
        <v>205</v>
      </c>
      <c r="D221" s="13">
        <v>205</v>
      </c>
      <c r="E221" s="13">
        <v>63.5</v>
      </c>
      <c r="F221" s="13">
        <v>66.5</v>
      </c>
      <c r="G221" s="13">
        <v>41.5</v>
      </c>
      <c r="H221" s="29">
        <v>33.5</v>
      </c>
    </row>
    <row r="222" spans="1:8">
      <c r="A222" s="3"/>
      <c r="B222" s="9" t="s">
        <v>105</v>
      </c>
      <c r="C222" s="13">
        <v>368</v>
      </c>
      <c r="D222" s="13">
        <v>511</v>
      </c>
      <c r="E222" s="13">
        <v>217</v>
      </c>
      <c r="F222" s="13">
        <v>151.33000000000001</v>
      </c>
      <c r="G222" s="13">
        <v>79</v>
      </c>
      <c r="H222" s="29">
        <v>63.67</v>
      </c>
    </row>
    <row r="223" spans="1:8">
      <c r="A223" s="3"/>
      <c r="B223" s="9" t="s">
        <v>106</v>
      </c>
      <c r="C223" s="13">
        <v>230</v>
      </c>
      <c r="D223" s="13">
        <v>230</v>
      </c>
      <c r="E223" s="13">
        <v>50</v>
      </c>
      <c r="F223" s="13">
        <v>52.5</v>
      </c>
      <c r="G223" s="13">
        <v>78.75</v>
      </c>
      <c r="H223" s="29">
        <v>48.75</v>
      </c>
    </row>
    <row r="224" spans="1:8">
      <c r="A224" s="3"/>
      <c r="B224" s="9" t="s">
        <v>107</v>
      </c>
      <c r="C224" s="13">
        <v>4.8</v>
      </c>
      <c r="D224" s="13">
        <v>40.31</v>
      </c>
      <c r="E224" s="13">
        <v>10.95</v>
      </c>
      <c r="F224" s="13">
        <v>29.36</v>
      </c>
      <c r="G224" s="13">
        <v>0</v>
      </c>
      <c r="H224" s="29">
        <v>0</v>
      </c>
    </row>
    <row r="225" spans="1:8">
      <c r="A225" s="4">
        <v>2</v>
      </c>
      <c r="B225" s="15" t="s">
        <v>108</v>
      </c>
      <c r="C225" s="99">
        <v>5370</v>
      </c>
      <c r="D225" s="99">
        <v>5754.7</v>
      </c>
      <c r="E225" s="99">
        <v>1447.13</v>
      </c>
      <c r="F225" s="99">
        <v>1898.15</v>
      </c>
      <c r="G225" s="99">
        <v>1334.17</v>
      </c>
      <c r="H225" s="99">
        <v>1075.25</v>
      </c>
    </row>
    <row r="226" spans="1:8">
      <c r="A226" s="21" t="s">
        <v>24</v>
      </c>
      <c r="B226" s="21" t="s">
        <v>23</v>
      </c>
      <c r="C226" s="101">
        <f t="shared" ref="C226:H226" si="57">C213+C225</f>
        <v>10353.799999999999</v>
      </c>
      <c r="D226" s="101">
        <f t="shared" si="57"/>
        <v>10923.41</v>
      </c>
      <c r="E226" s="101">
        <f t="shared" si="57"/>
        <v>3119.58</v>
      </c>
      <c r="F226" s="101">
        <f t="shared" si="57"/>
        <v>3388.24</v>
      </c>
      <c r="G226" s="101">
        <f t="shared" si="57"/>
        <v>2139.42</v>
      </c>
      <c r="H226" s="101">
        <f t="shared" si="57"/>
        <v>2276.17</v>
      </c>
    </row>
    <row r="227" spans="1:8">
      <c r="A227" s="4">
        <v>1</v>
      </c>
      <c r="B227" s="15" t="s">
        <v>21</v>
      </c>
      <c r="C227" s="99">
        <f t="shared" ref="C227:H227" si="58">C228+C229</f>
        <v>650</v>
      </c>
      <c r="D227" s="99">
        <f t="shared" si="58"/>
        <v>650</v>
      </c>
      <c r="E227" s="99">
        <f t="shared" si="58"/>
        <v>165</v>
      </c>
      <c r="F227" s="99">
        <f t="shared" si="58"/>
        <v>165</v>
      </c>
      <c r="G227" s="99">
        <f t="shared" si="58"/>
        <v>155</v>
      </c>
      <c r="H227" s="99">
        <f t="shared" si="58"/>
        <v>165</v>
      </c>
    </row>
    <row r="228" spans="1:8">
      <c r="A228" s="4"/>
      <c r="B228" s="10" t="s">
        <v>32</v>
      </c>
      <c r="C228" s="26">
        <v>370</v>
      </c>
      <c r="D228" s="26">
        <v>370</v>
      </c>
      <c r="E228" s="26">
        <v>92.5</v>
      </c>
      <c r="F228" s="26">
        <v>92.5</v>
      </c>
      <c r="G228" s="26">
        <v>91.5</v>
      </c>
      <c r="H228" s="29">
        <v>93.5</v>
      </c>
    </row>
    <row r="229" spans="1:8">
      <c r="A229" s="3"/>
      <c r="B229" s="10" t="s">
        <v>33</v>
      </c>
      <c r="C229" s="19">
        <v>280</v>
      </c>
      <c r="D229" s="19">
        <v>280</v>
      </c>
      <c r="E229" s="19">
        <v>72.5</v>
      </c>
      <c r="F229" s="19">
        <v>72.5</v>
      </c>
      <c r="G229" s="19">
        <v>63.5</v>
      </c>
      <c r="H229" s="29">
        <v>71.5</v>
      </c>
    </row>
    <row r="230" spans="1:8">
      <c r="A230" s="3"/>
      <c r="B230" s="47" t="s">
        <v>71</v>
      </c>
      <c r="C230" s="46">
        <v>650</v>
      </c>
      <c r="D230" s="46">
        <v>650</v>
      </c>
      <c r="E230" s="46">
        <v>165</v>
      </c>
      <c r="F230" s="46">
        <v>165</v>
      </c>
      <c r="G230" s="46">
        <v>155</v>
      </c>
      <c r="H230" s="102">
        <v>165</v>
      </c>
    </row>
    <row r="231" spans="1:8">
      <c r="A231" s="4">
        <v>2</v>
      </c>
      <c r="B231" s="15" t="s">
        <v>20</v>
      </c>
      <c r="C231" s="99">
        <f t="shared" ref="C231:H231" si="59">C232+C233</f>
        <v>2360</v>
      </c>
      <c r="D231" s="99">
        <f t="shared" si="59"/>
        <v>2600</v>
      </c>
      <c r="E231" s="99">
        <f t="shared" si="59"/>
        <v>610</v>
      </c>
      <c r="F231" s="99">
        <f t="shared" si="59"/>
        <v>762.5</v>
      </c>
      <c r="G231" s="99">
        <f t="shared" si="59"/>
        <v>740.75</v>
      </c>
      <c r="H231" s="99">
        <f t="shared" si="59"/>
        <v>486.75</v>
      </c>
    </row>
    <row r="232" spans="1:8">
      <c r="A232" s="3"/>
      <c r="B232" s="10" t="s">
        <v>32</v>
      </c>
      <c r="C232" s="13">
        <v>1760</v>
      </c>
      <c r="D232" s="13">
        <v>1760</v>
      </c>
      <c r="E232" s="13">
        <v>440</v>
      </c>
      <c r="F232" s="13">
        <v>440</v>
      </c>
      <c r="G232" s="13">
        <v>440</v>
      </c>
      <c r="H232" s="29">
        <v>440</v>
      </c>
    </row>
    <row r="233" spans="1:8">
      <c r="A233" s="3"/>
      <c r="B233" s="10" t="s">
        <v>33</v>
      </c>
      <c r="C233" s="13">
        <v>600</v>
      </c>
      <c r="D233" s="13">
        <v>840</v>
      </c>
      <c r="E233" s="13">
        <v>170</v>
      </c>
      <c r="F233" s="13">
        <v>322.5</v>
      </c>
      <c r="G233" s="13">
        <v>300.75</v>
      </c>
      <c r="H233" s="29">
        <v>46.75</v>
      </c>
    </row>
    <row r="234" spans="1:8">
      <c r="A234" s="3"/>
      <c r="B234" s="48" t="s">
        <v>73</v>
      </c>
      <c r="C234" s="49">
        <v>2360</v>
      </c>
      <c r="D234" s="49">
        <v>2600</v>
      </c>
      <c r="E234" s="49">
        <v>610</v>
      </c>
      <c r="F234" s="49">
        <v>762.5</v>
      </c>
      <c r="G234" s="49">
        <v>740.75</v>
      </c>
      <c r="H234" s="102">
        <v>486.75</v>
      </c>
    </row>
    <row r="235" spans="1:8">
      <c r="A235" s="4">
        <v>3</v>
      </c>
      <c r="B235" s="15" t="s">
        <v>19</v>
      </c>
      <c r="C235" s="99">
        <f t="shared" ref="C235:H235" si="60">C236+C237+C238+C239</f>
        <v>3794.8</v>
      </c>
      <c r="D235" s="99">
        <f t="shared" si="60"/>
        <v>3876.4</v>
      </c>
      <c r="E235" s="99">
        <f t="shared" si="60"/>
        <v>1270.9499999999998</v>
      </c>
      <c r="F235" s="99">
        <f t="shared" si="60"/>
        <v>1175.78</v>
      </c>
      <c r="G235" s="99">
        <f t="shared" si="60"/>
        <v>498</v>
      </c>
      <c r="H235" s="99">
        <f t="shared" si="60"/>
        <v>931.67</v>
      </c>
    </row>
    <row r="236" spans="1:8">
      <c r="A236" s="3"/>
      <c r="B236" s="10" t="s">
        <v>32</v>
      </c>
      <c r="C236" s="13">
        <v>160</v>
      </c>
      <c r="D236" s="13">
        <v>160</v>
      </c>
      <c r="E236" s="13">
        <v>56.83</v>
      </c>
      <c r="F236" s="13">
        <v>48</v>
      </c>
      <c r="G236" s="13">
        <v>27</v>
      </c>
      <c r="H236" s="29">
        <v>28.17</v>
      </c>
    </row>
    <row r="237" spans="1:8">
      <c r="A237" s="3"/>
      <c r="B237" s="10" t="s">
        <v>33</v>
      </c>
      <c r="C237" s="13">
        <v>3501.8</v>
      </c>
      <c r="D237" s="13">
        <v>3525.55</v>
      </c>
      <c r="E237" s="13">
        <v>1133.1199999999999</v>
      </c>
      <c r="F237" s="13">
        <v>1050.93</v>
      </c>
      <c r="G237" s="13">
        <v>461</v>
      </c>
      <c r="H237" s="29">
        <v>880.5</v>
      </c>
    </row>
    <row r="238" spans="1:8">
      <c r="A238" s="3"/>
      <c r="B238" s="10" t="s">
        <v>34</v>
      </c>
      <c r="C238" s="13">
        <v>58</v>
      </c>
      <c r="D238" s="13">
        <v>115.85</v>
      </c>
      <c r="E238" s="13">
        <v>18</v>
      </c>
      <c r="F238" s="13">
        <v>75.849999999999994</v>
      </c>
      <c r="G238" s="13">
        <v>4</v>
      </c>
      <c r="H238" s="29">
        <v>18</v>
      </c>
    </row>
    <row r="239" spans="1:8">
      <c r="A239" s="3"/>
      <c r="B239" s="10" t="s">
        <v>109</v>
      </c>
      <c r="C239" s="13">
        <v>75</v>
      </c>
      <c r="D239" s="13">
        <v>75</v>
      </c>
      <c r="E239" s="13">
        <v>63</v>
      </c>
      <c r="F239" s="13">
        <v>1</v>
      </c>
      <c r="G239" s="13">
        <v>6</v>
      </c>
      <c r="H239" s="29">
        <v>5</v>
      </c>
    </row>
    <row r="240" spans="1:8">
      <c r="A240" s="3"/>
      <c r="B240" s="48" t="s">
        <v>75</v>
      </c>
      <c r="C240" s="49">
        <v>1640</v>
      </c>
      <c r="D240" s="49">
        <v>1648.63</v>
      </c>
      <c r="E240" s="49">
        <v>551.15</v>
      </c>
      <c r="F240" s="49">
        <v>532.48</v>
      </c>
      <c r="G240" s="49">
        <v>121</v>
      </c>
      <c r="H240" s="102">
        <v>444</v>
      </c>
    </row>
    <row r="241" spans="1:8">
      <c r="A241" s="3"/>
      <c r="B241" s="48" t="s">
        <v>116</v>
      </c>
      <c r="C241" s="49">
        <v>202</v>
      </c>
      <c r="D241" s="49">
        <v>212.16</v>
      </c>
      <c r="E241" s="49">
        <v>67</v>
      </c>
      <c r="F241" s="49">
        <v>62.16</v>
      </c>
      <c r="G241" s="49">
        <v>44</v>
      </c>
      <c r="H241" s="102">
        <v>39</v>
      </c>
    </row>
    <row r="242" spans="1:8">
      <c r="A242" s="3"/>
      <c r="B242" s="48" t="s">
        <v>77</v>
      </c>
      <c r="C242" s="49">
        <v>1832.8</v>
      </c>
      <c r="D242" s="49">
        <v>1895.61</v>
      </c>
      <c r="E242" s="49">
        <v>604.79999999999995</v>
      </c>
      <c r="F242" s="49">
        <v>539.30999999999995</v>
      </c>
      <c r="G242" s="49">
        <v>316</v>
      </c>
      <c r="H242" s="102">
        <v>435.5</v>
      </c>
    </row>
    <row r="243" spans="1:8">
      <c r="A243" s="3"/>
      <c r="B243" s="48" t="s">
        <v>78</v>
      </c>
      <c r="C243" s="49">
        <v>120</v>
      </c>
      <c r="D243" s="49">
        <v>120</v>
      </c>
      <c r="E243" s="49">
        <v>48</v>
      </c>
      <c r="F243" s="49">
        <v>41.83</v>
      </c>
      <c r="G243" s="49">
        <v>17</v>
      </c>
      <c r="H243" s="102">
        <v>13.17</v>
      </c>
    </row>
    <row r="244" spans="1:8">
      <c r="A244" s="4">
        <v>4</v>
      </c>
      <c r="B244" s="15" t="s">
        <v>17</v>
      </c>
      <c r="C244" s="99">
        <f>C245+C246</f>
        <v>2727</v>
      </c>
      <c r="D244" s="99">
        <f>D245+D246+D247</f>
        <v>2975.01</v>
      </c>
      <c r="E244" s="99">
        <f>E245+E246+E247</f>
        <v>856.63</v>
      </c>
      <c r="F244" s="99">
        <f>F245+F246+F247</f>
        <v>1067.96</v>
      </c>
      <c r="G244" s="99">
        <f>G245+G246+G247</f>
        <v>564.67000000000007</v>
      </c>
      <c r="H244" s="99">
        <f>H245+H246+H247</f>
        <v>485.75</v>
      </c>
    </row>
    <row r="245" spans="1:8">
      <c r="A245" s="3"/>
      <c r="B245" s="10" t="s">
        <v>32</v>
      </c>
      <c r="C245" s="13">
        <v>1485</v>
      </c>
      <c r="D245" s="13">
        <v>1485</v>
      </c>
      <c r="E245" s="13">
        <v>379.93</v>
      </c>
      <c r="F245" s="13">
        <v>410.2</v>
      </c>
      <c r="G245" s="13">
        <v>365.87</v>
      </c>
      <c r="H245" s="29">
        <v>329</v>
      </c>
    </row>
    <row r="246" spans="1:8">
      <c r="A246" s="3"/>
      <c r="B246" s="10" t="s">
        <v>33</v>
      </c>
      <c r="C246" s="13">
        <v>1242</v>
      </c>
      <c r="D246" s="13">
        <v>1434.01</v>
      </c>
      <c r="E246" s="13">
        <v>476.7</v>
      </c>
      <c r="F246" s="13">
        <v>657.76</v>
      </c>
      <c r="G246" s="13">
        <v>142.80000000000001</v>
      </c>
      <c r="H246" s="29">
        <v>156.75</v>
      </c>
    </row>
    <row r="247" spans="1:8">
      <c r="A247" s="3"/>
      <c r="B247" s="10" t="s">
        <v>109</v>
      </c>
      <c r="C247" s="13">
        <v>0</v>
      </c>
      <c r="D247" s="13">
        <v>56</v>
      </c>
      <c r="E247" s="13">
        <v>0</v>
      </c>
      <c r="F247" s="13">
        <v>0</v>
      </c>
      <c r="G247" s="13">
        <v>56</v>
      </c>
      <c r="H247" s="29">
        <v>0</v>
      </c>
    </row>
    <row r="248" spans="1:8">
      <c r="A248" s="3"/>
      <c r="B248" s="48" t="s">
        <v>80</v>
      </c>
      <c r="C248" s="49">
        <v>1430</v>
      </c>
      <c r="D248" s="49">
        <v>1590.48</v>
      </c>
      <c r="E248" s="49">
        <v>477.63</v>
      </c>
      <c r="F248" s="49">
        <v>408.68</v>
      </c>
      <c r="G248" s="49">
        <v>392.67</v>
      </c>
      <c r="H248" s="102">
        <v>311.5</v>
      </c>
    </row>
    <row r="249" spans="1:8">
      <c r="A249" s="3"/>
      <c r="B249" s="48" t="s">
        <v>81</v>
      </c>
      <c r="C249" s="49">
        <v>250</v>
      </c>
      <c r="D249" s="49">
        <v>250</v>
      </c>
      <c r="E249" s="49">
        <v>79</v>
      </c>
      <c r="F249" s="49">
        <v>78.75</v>
      </c>
      <c r="G249" s="49">
        <v>45</v>
      </c>
      <c r="H249" s="102">
        <v>47.25</v>
      </c>
    </row>
    <row r="250" spans="1:8">
      <c r="A250" s="3"/>
      <c r="B250" s="48" t="s">
        <v>82</v>
      </c>
      <c r="C250" s="49">
        <v>1047</v>
      </c>
      <c r="D250" s="49">
        <v>1134.53</v>
      </c>
      <c r="E250" s="49">
        <v>300</v>
      </c>
      <c r="F250" s="49">
        <v>580.53</v>
      </c>
      <c r="G250" s="49">
        <v>127</v>
      </c>
      <c r="H250" s="102">
        <v>127</v>
      </c>
    </row>
    <row r="251" spans="1:8">
      <c r="A251" s="4">
        <v>5</v>
      </c>
      <c r="B251" s="15" t="s">
        <v>16</v>
      </c>
      <c r="C251" s="99">
        <f t="shared" ref="C251:H251" si="61">C252+C253</f>
        <v>822</v>
      </c>
      <c r="D251" s="99">
        <f t="shared" si="61"/>
        <v>822</v>
      </c>
      <c r="E251" s="99">
        <f t="shared" si="61"/>
        <v>217</v>
      </c>
      <c r="F251" s="99">
        <f t="shared" si="61"/>
        <v>217</v>
      </c>
      <c r="G251" s="99">
        <f t="shared" si="61"/>
        <v>181</v>
      </c>
      <c r="H251" s="99">
        <f t="shared" si="61"/>
        <v>207</v>
      </c>
    </row>
    <row r="252" spans="1:8">
      <c r="A252" s="3"/>
      <c r="B252" s="10" t="s">
        <v>32</v>
      </c>
      <c r="C252" s="13">
        <v>222</v>
      </c>
      <c r="D252" s="13">
        <v>222</v>
      </c>
      <c r="E252" s="13">
        <v>55.5</v>
      </c>
      <c r="F252" s="13">
        <v>55.5</v>
      </c>
      <c r="G252" s="13">
        <v>55.5</v>
      </c>
      <c r="H252" s="29">
        <v>55.5</v>
      </c>
    </row>
    <row r="253" spans="1:8">
      <c r="A253" s="3"/>
      <c r="B253" s="10" t="s">
        <v>33</v>
      </c>
      <c r="C253" s="13">
        <v>600</v>
      </c>
      <c r="D253" s="13">
        <v>600</v>
      </c>
      <c r="E253" s="13">
        <v>161.5</v>
      </c>
      <c r="F253" s="13">
        <v>161.5</v>
      </c>
      <c r="G253" s="13">
        <v>125.5</v>
      </c>
      <c r="H253" s="29">
        <v>151.5</v>
      </c>
    </row>
    <row r="254" spans="1:8">
      <c r="A254" s="3"/>
      <c r="B254" s="48" t="s">
        <v>87</v>
      </c>
      <c r="C254" s="49">
        <v>822</v>
      </c>
      <c r="D254" s="49">
        <v>822</v>
      </c>
      <c r="E254" s="49">
        <v>217</v>
      </c>
      <c r="F254" s="49">
        <v>217</v>
      </c>
      <c r="G254" s="49">
        <v>181</v>
      </c>
      <c r="H254" s="102">
        <v>207</v>
      </c>
    </row>
    <row r="255" spans="1:8">
      <c r="A255" s="21" t="s">
        <v>9</v>
      </c>
      <c r="B255" s="21" t="s">
        <v>8</v>
      </c>
      <c r="C255" s="101">
        <f t="shared" ref="C255:H255" si="62">C227+C231+C244+C251+C235</f>
        <v>10353.799999999999</v>
      </c>
      <c r="D255" s="101">
        <f t="shared" si="62"/>
        <v>10923.41</v>
      </c>
      <c r="E255" s="101">
        <f t="shared" si="62"/>
        <v>3119.58</v>
      </c>
      <c r="F255" s="101">
        <f t="shared" si="62"/>
        <v>3388.24</v>
      </c>
      <c r="G255" s="101">
        <f t="shared" si="62"/>
        <v>2139.42</v>
      </c>
      <c r="H255" s="101">
        <f t="shared" si="62"/>
        <v>2276.17</v>
      </c>
    </row>
    <row r="256" spans="1:8">
      <c r="A256" s="4" t="s">
        <v>7</v>
      </c>
      <c r="B256" s="4" t="s">
        <v>6</v>
      </c>
      <c r="C256" s="14">
        <f t="shared" ref="C256:H256" si="63">C226-C255</f>
        <v>0</v>
      </c>
      <c r="D256" s="14">
        <f t="shared" si="63"/>
        <v>0</v>
      </c>
      <c r="E256" s="14">
        <f t="shared" si="63"/>
        <v>0</v>
      </c>
      <c r="F256" s="14">
        <f t="shared" si="63"/>
        <v>0</v>
      </c>
      <c r="G256" s="14">
        <f t="shared" si="63"/>
        <v>0</v>
      </c>
      <c r="H256" s="14">
        <f t="shared" si="63"/>
        <v>0</v>
      </c>
    </row>
    <row r="257" spans="1:8">
      <c r="A257" s="21" t="s">
        <v>56</v>
      </c>
      <c r="B257" s="21" t="s">
        <v>55</v>
      </c>
      <c r="C257" s="22">
        <f t="shared" ref="C257:H257" si="64">C258+C259+C260+C261</f>
        <v>10353.799999999999</v>
      </c>
      <c r="D257" s="22">
        <f t="shared" si="64"/>
        <v>10923.410000000002</v>
      </c>
      <c r="E257" s="22">
        <f t="shared" si="64"/>
        <v>3119.58</v>
      </c>
      <c r="F257" s="22">
        <f t="shared" si="64"/>
        <v>3388.2400000000002</v>
      </c>
      <c r="G257" s="22">
        <f t="shared" si="64"/>
        <v>2139.42</v>
      </c>
      <c r="H257" s="22">
        <f t="shared" si="64"/>
        <v>2276.17</v>
      </c>
    </row>
    <row r="258" spans="1:8">
      <c r="A258" s="3">
        <v>1</v>
      </c>
      <c r="B258" s="2" t="s">
        <v>5</v>
      </c>
      <c r="C258" s="14">
        <f t="shared" ref="C258:H259" si="65">C228+C232+C236+C245+C252</f>
        <v>3997</v>
      </c>
      <c r="D258" s="14">
        <f t="shared" si="65"/>
        <v>3997</v>
      </c>
      <c r="E258" s="14">
        <f t="shared" si="65"/>
        <v>1024.76</v>
      </c>
      <c r="F258" s="14">
        <f t="shared" si="65"/>
        <v>1046.2</v>
      </c>
      <c r="G258" s="14">
        <f t="shared" si="65"/>
        <v>979.87</v>
      </c>
      <c r="H258" s="14">
        <f t="shared" si="65"/>
        <v>946.17</v>
      </c>
    </row>
    <row r="259" spans="1:8">
      <c r="A259" s="3">
        <v>2</v>
      </c>
      <c r="B259" s="2" t="s">
        <v>4</v>
      </c>
      <c r="C259" s="14">
        <f t="shared" si="65"/>
        <v>6223.8</v>
      </c>
      <c r="D259" s="14">
        <f t="shared" si="65"/>
        <v>6679.56</v>
      </c>
      <c r="E259" s="14">
        <f t="shared" si="65"/>
        <v>2013.82</v>
      </c>
      <c r="F259" s="14">
        <f t="shared" si="65"/>
        <v>2265.19</v>
      </c>
      <c r="G259" s="14">
        <f t="shared" si="65"/>
        <v>1093.55</v>
      </c>
      <c r="H259" s="14">
        <f t="shared" si="65"/>
        <v>1307</v>
      </c>
    </row>
    <row r="260" spans="1:8">
      <c r="A260" s="3">
        <v>3</v>
      </c>
      <c r="B260" s="1" t="s">
        <v>1</v>
      </c>
      <c r="C260" s="14">
        <f t="shared" ref="C260:H261" si="66">C238</f>
        <v>58</v>
      </c>
      <c r="D260" s="14">
        <f t="shared" si="66"/>
        <v>115.85</v>
      </c>
      <c r="E260" s="14">
        <f t="shared" si="66"/>
        <v>18</v>
      </c>
      <c r="F260" s="14">
        <f t="shared" si="66"/>
        <v>75.849999999999994</v>
      </c>
      <c r="G260" s="14">
        <f t="shared" si="66"/>
        <v>4</v>
      </c>
      <c r="H260" s="14">
        <f t="shared" si="66"/>
        <v>18</v>
      </c>
    </row>
    <row r="261" spans="1:8">
      <c r="A261" s="1">
        <v>4</v>
      </c>
      <c r="B261" s="92" t="s">
        <v>109</v>
      </c>
      <c r="C261" s="14">
        <f t="shared" si="66"/>
        <v>75</v>
      </c>
      <c r="D261" s="14">
        <f>D239+D247</f>
        <v>131</v>
      </c>
      <c r="E261" s="14">
        <f>E239+E247</f>
        <v>63</v>
      </c>
      <c r="F261" s="14">
        <f>F239+F247</f>
        <v>1</v>
      </c>
      <c r="G261" s="14">
        <f>G239+G247</f>
        <v>62</v>
      </c>
      <c r="H261" s="14">
        <f>H239+H247</f>
        <v>5</v>
      </c>
    </row>
    <row r="264" spans="1:8">
      <c r="B264" s="20" t="s">
        <v>213</v>
      </c>
    </row>
    <row r="266" spans="1:8">
      <c r="A266" s="8" t="s">
        <v>31</v>
      </c>
      <c r="B266" s="35" t="s">
        <v>30</v>
      </c>
      <c r="C266" s="31" t="s">
        <v>57</v>
      </c>
      <c r="D266" s="31" t="s">
        <v>57</v>
      </c>
      <c r="E266" s="31" t="s">
        <v>57</v>
      </c>
      <c r="F266" s="31" t="s">
        <v>57</v>
      </c>
      <c r="G266" s="31" t="s">
        <v>57</v>
      </c>
      <c r="H266" s="41" t="s">
        <v>57</v>
      </c>
    </row>
    <row r="267" spans="1:8">
      <c r="A267" s="30" t="s">
        <v>29</v>
      </c>
      <c r="B267" s="36"/>
      <c r="C267" s="32" t="s">
        <v>60</v>
      </c>
      <c r="D267" s="32" t="s">
        <v>221</v>
      </c>
      <c r="E267" s="32" t="s">
        <v>65</v>
      </c>
      <c r="F267" s="32" t="s">
        <v>65</v>
      </c>
      <c r="G267" s="32" t="s">
        <v>65</v>
      </c>
      <c r="H267" s="42" t="s">
        <v>65</v>
      </c>
    </row>
    <row r="268" spans="1:8">
      <c r="A268" s="30"/>
      <c r="B268" s="36"/>
      <c r="C268" s="32"/>
      <c r="D268" s="32"/>
      <c r="E268" s="32" t="s">
        <v>24</v>
      </c>
      <c r="F268" s="32" t="s">
        <v>9</v>
      </c>
      <c r="G268" s="32" t="s">
        <v>7</v>
      </c>
      <c r="H268" s="42" t="s">
        <v>56</v>
      </c>
    </row>
    <row r="269" spans="1:8">
      <c r="A269" s="38"/>
      <c r="B269" s="37"/>
      <c r="C269" s="33" t="s">
        <v>203</v>
      </c>
      <c r="D269" s="33" t="s">
        <v>203</v>
      </c>
      <c r="E269" s="33" t="s">
        <v>203</v>
      </c>
      <c r="F269" s="33" t="s">
        <v>203</v>
      </c>
      <c r="G269" s="33" t="s">
        <v>203</v>
      </c>
      <c r="H269" s="43" t="s">
        <v>203</v>
      </c>
    </row>
    <row r="270" spans="1:8">
      <c r="A270" s="6" t="s">
        <v>28</v>
      </c>
      <c r="B270" s="6" t="s">
        <v>27</v>
      </c>
      <c r="C270" s="6">
        <v>1</v>
      </c>
      <c r="D270" s="6">
        <v>2</v>
      </c>
      <c r="E270" s="6">
        <v>2</v>
      </c>
      <c r="F270" s="6">
        <v>3</v>
      </c>
      <c r="G270" s="27">
        <v>4</v>
      </c>
      <c r="H270" s="34" t="s">
        <v>67</v>
      </c>
    </row>
    <row r="271" spans="1:8">
      <c r="A271" s="4">
        <v>1</v>
      </c>
      <c r="B271" s="15" t="s">
        <v>117</v>
      </c>
      <c r="C271" s="99">
        <v>18000</v>
      </c>
      <c r="D271" s="99">
        <v>18000</v>
      </c>
      <c r="E271" s="99">
        <v>1000</v>
      </c>
      <c r="F271" s="99">
        <v>5900</v>
      </c>
      <c r="G271" s="99">
        <v>5700</v>
      </c>
      <c r="H271" s="99">
        <v>5400</v>
      </c>
    </row>
    <row r="272" spans="1:8">
      <c r="A272" s="21" t="s">
        <v>24</v>
      </c>
      <c r="B272" s="21" t="s">
        <v>23</v>
      </c>
      <c r="C272" s="101">
        <f t="shared" ref="C272:H272" si="67">C271</f>
        <v>18000</v>
      </c>
      <c r="D272" s="101">
        <f t="shared" si="67"/>
        <v>18000</v>
      </c>
      <c r="E272" s="101">
        <f t="shared" si="67"/>
        <v>1000</v>
      </c>
      <c r="F272" s="101">
        <f t="shared" si="67"/>
        <v>5900</v>
      </c>
      <c r="G272" s="101">
        <f t="shared" si="67"/>
        <v>5700</v>
      </c>
      <c r="H272" s="101">
        <f t="shared" si="67"/>
        <v>5400</v>
      </c>
    </row>
    <row r="273" spans="1:8">
      <c r="A273" s="4">
        <v>1</v>
      </c>
      <c r="B273" s="15" t="s">
        <v>214</v>
      </c>
      <c r="C273" s="99">
        <f>C274</f>
        <v>2000</v>
      </c>
      <c r="D273" s="99">
        <f>D274</f>
        <v>2000</v>
      </c>
      <c r="E273" s="99">
        <f>E274</f>
        <v>0</v>
      </c>
      <c r="F273" s="99">
        <f>F274</f>
        <v>900</v>
      </c>
      <c r="G273" s="99">
        <f>G274</f>
        <v>700</v>
      </c>
      <c r="H273" s="99">
        <v>400</v>
      </c>
    </row>
    <row r="274" spans="1:8">
      <c r="A274" s="3"/>
      <c r="B274" s="10" t="s">
        <v>64</v>
      </c>
      <c r="C274" s="13">
        <v>2000</v>
      </c>
      <c r="D274" s="13">
        <v>2000</v>
      </c>
      <c r="E274" s="13">
        <v>0</v>
      </c>
      <c r="F274" s="13">
        <v>900</v>
      </c>
      <c r="G274" s="13">
        <v>700</v>
      </c>
      <c r="H274" s="29">
        <v>400</v>
      </c>
    </row>
    <row r="275" spans="1:8">
      <c r="A275" s="3"/>
      <c r="B275" s="48" t="s">
        <v>99</v>
      </c>
      <c r="C275" s="49">
        <v>2000</v>
      </c>
      <c r="D275" s="49">
        <v>2000</v>
      </c>
      <c r="E275" s="49">
        <v>0</v>
      </c>
      <c r="F275" s="49">
        <v>900</v>
      </c>
      <c r="G275" s="49">
        <v>700</v>
      </c>
      <c r="H275" s="102">
        <v>400</v>
      </c>
    </row>
    <row r="276" spans="1:8">
      <c r="A276" s="4">
        <v>2</v>
      </c>
      <c r="B276" s="15" t="s">
        <v>10</v>
      </c>
      <c r="C276" s="99">
        <f t="shared" ref="C276:H276" si="68">C277</f>
        <v>16000</v>
      </c>
      <c r="D276" s="99">
        <f t="shared" si="68"/>
        <v>16000</v>
      </c>
      <c r="E276" s="99">
        <f t="shared" si="68"/>
        <v>1000</v>
      </c>
      <c r="F276" s="99">
        <f t="shared" si="68"/>
        <v>5000</v>
      </c>
      <c r="G276" s="99">
        <f t="shared" si="68"/>
        <v>5000</v>
      </c>
      <c r="H276" s="99">
        <f t="shared" si="68"/>
        <v>5000</v>
      </c>
    </row>
    <row r="277" spans="1:8">
      <c r="A277" s="3"/>
      <c r="B277" s="10" t="s">
        <v>64</v>
      </c>
      <c r="C277" s="26">
        <v>16000</v>
      </c>
      <c r="D277" s="26">
        <v>16000</v>
      </c>
      <c r="E277" s="26">
        <v>1000</v>
      </c>
      <c r="F277" s="26">
        <v>5000</v>
      </c>
      <c r="G277" s="26">
        <v>5000</v>
      </c>
      <c r="H277" s="29">
        <v>5000</v>
      </c>
    </row>
    <row r="278" spans="1:8">
      <c r="A278" s="3"/>
      <c r="B278" s="48" t="s">
        <v>100</v>
      </c>
      <c r="C278" s="49">
        <v>16000</v>
      </c>
      <c r="D278" s="49">
        <v>16000</v>
      </c>
      <c r="E278" s="49">
        <v>1000</v>
      </c>
      <c r="F278" s="49">
        <v>5000</v>
      </c>
      <c r="G278" s="49">
        <v>5000</v>
      </c>
      <c r="H278" s="102">
        <v>5000</v>
      </c>
    </row>
    <row r="279" spans="1:8">
      <c r="A279" s="21" t="s">
        <v>9</v>
      </c>
      <c r="B279" s="21" t="s">
        <v>8</v>
      </c>
      <c r="C279" s="101">
        <f t="shared" ref="C279:H279" si="69">C273+C276</f>
        <v>18000</v>
      </c>
      <c r="D279" s="101">
        <f t="shared" si="69"/>
        <v>18000</v>
      </c>
      <c r="E279" s="101">
        <f t="shared" si="69"/>
        <v>1000</v>
      </c>
      <c r="F279" s="101">
        <f t="shared" si="69"/>
        <v>5900</v>
      </c>
      <c r="G279" s="101">
        <f t="shared" si="69"/>
        <v>5700</v>
      </c>
      <c r="H279" s="101">
        <f t="shared" si="69"/>
        <v>5400</v>
      </c>
    </row>
    <row r="280" spans="1:8">
      <c r="A280" s="4" t="s">
        <v>7</v>
      </c>
      <c r="B280" s="4" t="s">
        <v>6</v>
      </c>
      <c r="C280" s="13">
        <f t="shared" ref="C280:H280" si="70">C272-C279</f>
        <v>0</v>
      </c>
      <c r="D280" s="13">
        <f t="shared" si="70"/>
        <v>0</v>
      </c>
      <c r="E280" s="13">
        <f t="shared" si="70"/>
        <v>0</v>
      </c>
      <c r="F280" s="13">
        <f t="shared" si="70"/>
        <v>0</v>
      </c>
      <c r="G280" s="13">
        <f t="shared" si="70"/>
        <v>0</v>
      </c>
      <c r="H280" s="13">
        <f t="shared" si="70"/>
        <v>0</v>
      </c>
    </row>
    <row r="281" spans="1:8">
      <c r="A281" s="21" t="s">
        <v>56</v>
      </c>
      <c r="B281" s="21" t="s">
        <v>55</v>
      </c>
      <c r="C281" s="101">
        <f t="shared" ref="C281:H281" si="71">C282</f>
        <v>18000</v>
      </c>
      <c r="D281" s="101">
        <f t="shared" si="71"/>
        <v>18000</v>
      </c>
      <c r="E281" s="101">
        <f t="shared" si="71"/>
        <v>1000</v>
      </c>
      <c r="F281" s="101">
        <f t="shared" si="71"/>
        <v>5900</v>
      </c>
      <c r="G281" s="101">
        <f t="shared" si="71"/>
        <v>5700</v>
      </c>
      <c r="H281" s="101">
        <f t="shared" si="71"/>
        <v>5400</v>
      </c>
    </row>
    <row r="282" spans="1:8">
      <c r="A282" s="3">
        <v>1</v>
      </c>
      <c r="B282" s="2" t="s">
        <v>109</v>
      </c>
      <c r="C282" s="13">
        <f t="shared" ref="C282:H282" si="72">C274+C277</f>
        <v>18000</v>
      </c>
      <c r="D282" s="13">
        <f t="shared" si="72"/>
        <v>18000</v>
      </c>
      <c r="E282" s="13">
        <f t="shared" si="72"/>
        <v>1000</v>
      </c>
      <c r="F282" s="13">
        <f t="shared" si="72"/>
        <v>5900</v>
      </c>
      <c r="G282" s="13">
        <f t="shared" si="72"/>
        <v>5700</v>
      </c>
      <c r="H282" s="13">
        <f t="shared" si="72"/>
        <v>5400</v>
      </c>
    </row>
    <row r="286" spans="1:8">
      <c r="C286" s="87"/>
    </row>
    <row r="287" spans="1:8">
      <c r="C287" s="87"/>
    </row>
    <row r="288" spans="1:8">
      <c r="C288" s="87"/>
    </row>
    <row r="289" spans="3:3">
      <c r="C289" s="87"/>
    </row>
    <row r="290" spans="3:3">
      <c r="C290" s="87"/>
    </row>
    <row r="291" spans="3:3">
      <c r="C291" s="87"/>
    </row>
    <row r="292" spans="3:3">
      <c r="C292" s="87"/>
    </row>
    <row r="293" spans="3:3">
      <c r="C293" s="87"/>
    </row>
    <row r="294" spans="3:3">
      <c r="C294" s="87"/>
    </row>
    <row r="295" spans="3:3">
      <c r="C295" s="87"/>
    </row>
    <row r="296" spans="3:3">
      <c r="C296" s="88"/>
    </row>
  </sheetData>
  <phoneticPr fontId="6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J300"/>
  <sheetViews>
    <sheetView workbookViewId="0">
      <selection sqref="A1:IV65536"/>
    </sheetView>
  </sheetViews>
  <sheetFormatPr defaultRowHeight="12.75"/>
  <cols>
    <col min="1" max="1" width="3.85546875" customWidth="1"/>
    <col min="2" max="2" width="54.28515625" customWidth="1"/>
    <col min="3" max="3" width="10.85546875" customWidth="1"/>
    <col min="4" max="4" width="11.5703125" customWidth="1"/>
    <col min="5" max="6" width="10.42578125" bestFit="1" customWidth="1"/>
    <col min="7" max="7" width="10" customWidth="1"/>
    <col min="8" max="9" width="9.85546875" customWidth="1"/>
  </cols>
  <sheetData>
    <row r="2" spans="2:9">
      <c r="B2" s="20" t="s">
        <v>224</v>
      </c>
      <c r="C2" s="20"/>
      <c r="D2" s="20"/>
      <c r="E2" s="20"/>
      <c r="F2" s="20"/>
      <c r="G2" s="20"/>
    </row>
    <row r="3" spans="2:9">
      <c r="B3" s="20" t="s">
        <v>225</v>
      </c>
      <c r="C3" s="20"/>
      <c r="D3" s="20"/>
      <c r="E3" s="20"/>
      <c r="F3" s="20"/>
      <c r="G3" s="20"/>
    </row>
    <row r="4" spans="2:9">
      <c r="B4" s="96" t="s">
        <v>229</v>
      </c>
    </row>
    <row r="5" spans="2:9">
      <c r="B5" s="96" t="s">
        <v>230</v>
      </c>
      <c r="C5" s="97"/>
      <c r="D5" s="97"/>
    </row>
    <row r="6" spans="2:9">
      <c r="B6" s="96" t="s">
        <v>231</v>
      </c>
      <c r="C6" s="97"/>
      <c r="D6" s="97"/>
    </row>
    <row r="7" spans="2:9">
      <c r="B7" s="96" t="s">
        <v>232</v>
      </c>
      <c r="C7" s="97"/>
      <c r="D7" s="97"/>
    </row>
    <row r="8" spans="2:9">
      <c r="B8" s="96" t="s">
        <v>233</v>
      </c>
      <c r="C8" s="97"/>
      <c r="D8" s="97"/>
    </row>
    <row r="9" spans="2:9">
      <c r="B9" s="96" t="s">
        <v>234</v>
      </c>
      <c r="C9" s="97"/>
      <c r="D9" s="97"/>
    </row>
    <row r="10" spans="2:9">
      <c r="B10" s="96"/>
      <c r="C10" s="97"/>
      <c r="D10" s="97"/>
    </row>
    <row r="11" spans="2:9">
      <c r="H11" s="98" t="s">
        <v>59</v>
      </c>
    </row>
    <row r="12" spans="2:9">
      <c r="B12" s="7" t="s">
        <v>30</v>
      </c>
      <c r="C12" s="66"/>
      <c r="D12" s="31" t="s">
        <v>57</v>
      </c>
      <c r="E12" s="31" t="s">
        <v>57</v>
      </c>
      <c r="F12" s="31" t="s">
        <v>57</v>
      </c>
      <c r="G12" s="31" t="s">
        <v>57</v>
      </c>
      <c r="H12" s="31" t="s">
        <v>57</v>
      </c>
      <c r="I12" s="41" t="s">
        <v>57</v>
      </c>
    </row>
    <row r="13" spans="2:9">
      <c r="B13" s="69"/>
      <c r="C13" s="67" t="s">
        <v>183</v>
      </c>
      <c r="D13" s="32" t="s">
        <v>60</v>
      </c>
      <c r="E13" s="32" t="s">
        <v>221</v>
      </c>
      <c r="F13" s="32" t="s">
        <v>65</v>
      </c>
      <c r="G13" s="32" t="s">
        <v>65</v>
      </c>
      <c r="H13" s="32" t="s">
        <v>65</v>
      </c>
      <c r="I13" s="42" t="s">
        <v>65</v>
      </c>
    </row>
    <row r="14" spans="2:9">
      <c r="B14" s="69"/>
      <c r="C14" s="67"/>
      <c r="D14" s="32"/>
      <c r="E14" s="32"/>
      <c r="F14" s="32" t="s">
        <v>24</v>
      </c>
      <c r="G14" s="32" t="s">
        <v>9</v>
      </c>
      <c r="H14" s="32" t="s">
        <v>7</v>
      </c>
      <c r="I14" s="42" t="s">
        <v>56</v>
      </c>
    </row>
    <row r="15" spans="2:9">
      <c r="B15" s="5"/>
      <c r="C15" s="68"/>
      <c r="D15" s="33" t="s">
        <v>203</v>
      </c>
      <c r="E15" s="33" t="s">
        <v>203</v>
      </c>
      <c r="F15" s="33" t="s">
        <v>203</v>
      </c>
      <c r="G15" s="33" t="s">
        <v>203</v>
      </c>
      <c r="H15" s="33" t="s">
        <v>203</v>
      </c>
      <c r="I15" s="43" t="s">
        <v>203</v>
      </c>
    </row>
    <row r="16" spans="2:9">
      <c r="B16" s="4" t="s">
        <v>28</v>
      </c>
      <c r="C16" s="33" t="s">
        <v>27</v>
      </c>
      <c r="D16" s="33" t="s">
        <v>184</v>
      </c>
      <c r="E16" s="33" t="s">
        <v>185</v>
      </c>
      <c r="F16" s="33" t="s">
        <v>185</v>
      </c>
      <c r="G16" s="33" t="s">
        <v>186</v>
      </c>
      <c r="H16" s="33" t="s">
        <v>187</v>
      </c>
      <c r="I16" s="43" t="s">
        <v>67</v>
      </c>
    </row>
    <row r="17" spans="2:9">
      <c r="B17" s="83" t="s">
        <v>192</v>
      </c>
      <c r="C17" s="84" t="s">
        <v>118</v>
      </c>
      <c r="D17" s="85">
        <f t="shared" ref="D17:I17" si="0">SUM(D18+D34+D35+D36)</f>
        <v>299793.8</v>
      </c>
      <c r="E17" s="85">
        <f t="shared" si="0"/>
        <v>305686.73</v>
      </c>
      <c r="F17" s="85">
        <f t="shared" si="0"/>
        <v>42220.85</v>
      </c>
      <c r="G17" s="85">
        <f t="shared" si="0"/>
        <v>46093.26</v>
      </c>
      <c r="H17" s="85">
        <f t="shared" si="0"/>
        <v>105877.51000000001</v>
      </c>
      <c r="I17" s="85">
        <f t="shared" si="0"/>
        <v>111495.11</v>
      </c>
    </row>
    <row r="18" spans="2:9">
      <c r="B18" s="73" t="s">
        <v>189</v>
      </c>
      <c r="C18" s="74" t="s">
        <v>119</v>
      </c>
      <c r="D18" s="75">
        <f t="shared" ref="D18:I18" si="1">SUM(D19+D33)</f>
        <v>123962.8</v>
      </c>
      <c r="E18" s="75">
        <f t="shared" si="1"/>
        <v>128080.73</v>
      </c>
      <c r="F18" s="75">
        <f t="shared" si="1"/>
        <v>36123.85</v>
      </c>
      <c r="G18" s="75">
        <f t="shared" si="1"/>
        <v>34819.26</v>
      </c>
      <c r="H18" s="75">
        <f t="shared" si="1"/>
        <v>28800.510000000002</v>
      </c>
      <c r="I18" s="75">
        <f t="shared" si="1"/>
        <v>28337.11</v>
      </c>
    </row>
    <row r="19" spans="2:9">
      <c r="B19" s="73" t="s">
        <v>188</v>
      </c>
      <c r="C19" s="74" t="s">
        <v>120</v>
      </c>
      <c r="D19" s="75">
        <f t="shared" ref="D19:I19" si="2">SUM(D20+D22+D25+D26+D27+D32)</f>
        <v>112089</v>
      </c>
      <c r="E19" s="75">
        <f t="shared" si="2"/>
        <v>112089</v>
      </c>
      <c r="F19" s="75">
        <f t="shared" si="2"/>
        <v>32002</v>
      </c>
      <c r="G19" s="75">
        <f t="shared" si="2"/>
        <v>29557</v>
      </c>
      <c r="H19" s="75">
        <f t="shared" si="2"/>
        <v>25722.7</v>
      </c>
      <c r="I19" s="75">
        <f t="shared" si="2"/>
        <v>24807.3</v>
      </c>
    </row>
    <row r="20" spans="2:9" ht="24">
      <c r="B20" s="53" t="s">
        <v>121</v>
      </c>
      <c r="C20" s="51" t="s">
        <v>122</v>
      </c>
      <c r="D20" s="52">
        <f t="shared" ref="D20:I20" si="3">SUM(D21)</f>
        <v>1110</v>
      </c>
      <c r="E20" s="52">
        <f t="shared" si="3"/>
        <v>1110</v>
      </c>
      <c r="F20" s="52">
        <f t="shared" si="3"/>
        <v>182</v>
      </c>
      <c r="G20" s="52">
        <f t="shared" si="3"/>
        <v>430</v>
      </c>
      <c r="H20" s="52">
        <f t="shared" si="3"/>
        <v>282</v>
      </c>
      <c r="I20" s="52">
        <f t="shared" si="3"/>
        <v>216</v>
      </c>
    </row>
    <row r="21" spans="2:9">
      <c r="B21" s="54" t="s">
        <v>123</v>
      </c>
      <c r="C21" s="51" t="s">
        <v>124</v>
      </c>
      <c r="D21" s="55">
        <f t="shared" ref="D21:I21" si="4">C67</f>
        <v>1110</v>
      </c>
      <c r="E21" s="55">
        <f t="shared" si="4"/>
        <v>1110</v>
      </c>
      <c r="F21" s="55">
        <f t="shared" si="4"/>
        <v>182</v>
      </c>
      <c r="G21" s="55">
        <f t="shared" si="4"/>
        <v>430</v>
      </c>
      <c r="H21" s="55">
        <f t="shared" si="4"/>
        <v>282</v>
      </c>
      <c r="I21" s="55">
        <f t="shared" si="4"/>
        <v>216</v>
      </c>
    </row>
    <row r="22" spans="2:9" ht="24">
      <c r="B22" s="53" t="s">
        <v>125</v>
      </c>
      <c r="C22" s="51" t="s">
        <v>126</v>
      </c>
      <c r="D22" s="55">
        <f t="shared" ref="D22:I22" si="5">SUM(D23:D24)</f>
        <v>36239</v>
      </c>
      <c r="E22" s="55">
        <f t="shared" si="5"/>
        <v>36239</v>
      </c>
      <c r="F22" s="55">
        <f t="shared" si="5"/>
        <v>9943</v>
      </c>
      <c r="G22" s="55">
        <f t="shared" si="5"/>
        <v>10289</v>
      </c>
      <c r="H22" s="55">
        <f t="shared" si="5"/>
        <v>8953.7000000000007</v>
      </c>
      <c r="I22" s="55">
        <f t="shared" si="5"/>
        <v>7053.3</v>
      </c>
    </row>
    <row r="23" spans="2:9" ht="24">
      <c r="B23" s="56" t="s">
        <v>127</v>
      </c>
      <c r="C23" s="51" t="s">
        <v>128</v>
      </c>
      <c r="D23" s="55">
        <f t="shared" ref="D23:I23" si="6">C68</f>
        <v>600</v>
      </c>
      <c r="E23" s="55">
        <f t="shared" si="6"/>
        <v>600</v>
      </c>
      <c r="F23" s="55">
        <f t="shared" si="6"/>
        <v>200</v>
      </c>
      <c r="G23" s="55">
        <f t="shared" si="6"/>
        <v>250</v>
      </c>
      <c r="H23" s="55">
        <f t="shared" si="6"/>
        <v>150</v>
      </c>
      <c r="I23" s="55">
        <f t="shared" si="6"/>
        <v>0</v>
      </c>
    </row>
    <row r="24" spans="2:9">
      <c r="B24" s="57" t="s">
        <v>129</v>
      </c>
      <c r="C24" s="51" t="s">
        <v>130</v>
      </c>
      <c r="D24" s="55">
        <f t="shared" ref="D24:I24" si="7">C79+C80</f>
        <v>35639</v>
      </c>
      <c r="E24" s="55">
        <f t="shared" si="7"/>
        <v>35639</v>
      </c>
      <c r="F24" s="55">
        <f t="shared" si="7"/>
        <v>9743</v>
      </c>
      <c r="G24" s="55">
        <f t="shared" si="7"/>
        <v>10039</v>
      </c>
      <c r="H24" s="55">
        <f t="shared" si="7"/>
        <v>8803.7000000000007</v>
      </c>
      <c r="I24" s="55">
        <f t="shared" si="7"/>
        <v>7053.3</v>
      </c>
    </row>
    <row r="25" spans="2:9">
      <c r="B25" s="53" t="s">
        <v>131</v>
      </c>
      <c r="C25" s="51" t="s">
        <v>132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</row>
    <row r="26" spans="2:9">
      <c r="B26" s="50" t="s">
        <v>133</v>
      </c>
      <c r="C26" s="51" t="s">
        <v>134</v>
      </c>
      <c r="D26" s="55">
        <f t="shared" ref="D26:I26" si="8">C69</f>
        <v>18000</v>
      </c>
      <c r="E26" s="55">
        <f t="shared" si="8"/>
        <v>18000</v>
      </c>
      <c r="F26" s="55">
        <f t="shared" si="8"/>
        <v>7970</v>
      </c>
      <c r="G26" s="55">
        <f t="shared" si="8"/>
        <v>4620</v>
      </c>
      <c r="H26" s="55">
        <f t="shared" si="8"/>
        <v>3315</v>
      </c>
      <c r="I26" s="55">
        <f t="shared" si="8"/>
        <v>2095</v>
      </c>
    </row>
    <row r="27" spans="2:9">
      <c r="B27" s="50" t="s">
        <v>135</v>
      </c>
      <c r="C27" s="51" t="s">
        <v>136</v>
      </c>
      <c r="D27" s="58">
        <f t="shared" ref="D27:I27" si="9">SUM(D28:D31)</f>
        <v>56540</v>
      </c>
      <c r="E27" s="58">
        <f t="shared" si="9"/>
        <v>56540</v>
      </c>
      <c r="F27" s="58">
        <f t="shared" si="9"/>
        <v>13807</v>
      </c>
      <c r="G27" s="58">
        <f t="shared" si="9"/>
        <v>14168</v>
      </c>
      <c r="H27" s="58">
        <f t="shared" si="9"/>
        <v>13122</v>
      </c>
      <c r="I27" s="58">
        <f t="shared" si="9"/>
        <v>15443</v>
      </c>
    </row>
    <row r="28" spans="2:9">
      <c r="B28" s="54" t="s">
        <v>26</v>
      </c>
      <c r="C28" s="51" t="s">
        <v>137</v>
      </c>
      <c r="D28" s="72">
        <f t="shared" ref="D28:I28" si="10">C81</f>
        <v>48030</v>
      </c>
      <c r="E28" s="72">
        <f t="shared" si="10"/>
        <v>48030</v>
      </c>
      <c r="F28" s="72">
        <f t="shared" si="10"/>
        <v>11010</v>
      </c>
      <c r="G28" s="72">
        <f t="shared" si="10"/>
        <v>11419</v>
      </c>
      <c r="H28" s="72">
        <f t="shared" si="10"/>
        <v>13130</v>
      </c>
      <c r="I28" s="72">
        <f t="shared" si="10"/>
        <v>12471</v>
      </c>
    </row>
    <row r="29" spans="2:9">
      <c r="B29" s="56" t="s">
        <v>138</v>
      </c>
      <c r="C29" s="51" t="s">
        <v>139</v>
      </c>
      <c r="D29" s="59">
        <v>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</row>
    <row r="30" spans="2:9">
      <c r="B30" s="60" t="s">
        <v>140</v>
      </c>
      <c r="C30" s="51" t="s">
        <v>141</v>
      </c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</row>
    <row r="31" spans="2:9" ht="24">
      <c r="B31" s="56" t="s">
        <v>142</v>
      </c>
      <c r="C31" s="51" t="s">
        <v>143</v>
      </c>
      <c r="D31" s="55">
        <f t="shared" ref="D31:I32" si="11">C70</f>
        <v>8510</v>
      </c>
      <c r="E31" s="55">
        <f t="shared" si="11"/>
        <v>8510</v>
      </c>
      <c r="F31" s="55">
        <f t="shared" si="11"/>
        <v>2797</v>
      </c>
      <c r="G31" s="55">
        <f t="shared" si="11"/>
        <v>2749</v>
      </c>
      <c r="H31" s="55">
        <f t="shared" si="11"/>
        <v>-8</v>
      </c>
      <c r="I31" s="55">
        <f t="shared" si="11"/>
        <v>2972</v>
      </c>
    </row>
    <row r="32" spans="2:9">
      <c r="B32" s="61" t="s">
        <v>144</v>
      </c>
      <c r="C32" s="51" t="s">
        <v>145</v>
      </c>
      <c r="D32" s="55">
        <f t="shared" si="11"/>
        <v>200</v>
      </c>
      <c r="E32" s="55">
        <f t="shared" si="11"/>
        <v>200</v>
      </c>
      <c r="F32" s="55">
        <f t="shared" si="11"/>
        <v>100</v>
      </c>
      <c r="G32" s="55">
        <f t="shared" si="11"/>
        <v>50</v>
      </c>
      <c r="H32" s="55">
        <f t="shared" si="11"/>
        <v>50</v>
      </c>
      <c r="I32" s="55">
        <f t="shared" si="11"/>
        <v>0</v>
      </c>
    </row>
    <row r="33" spans="2:10">
      <c r="B33" s="73" t="s">
        <v>146</v>
      </c>
      <c r="C33" s="74" t="s">
        <v>147</v>
      </c>
      <c r="D33" s="76">
        <f t="shared" ref="D33:I33" si="12">C72+C73+C74+C75+C76+C77+C216</f>
        <v>11873.8</v>
      </c>
      <c r="E33" s="76">
        <f t="shared" si="12"/>
        <v>15991.73</v>
      </c>
      <c r="F33" s="76">
        <f t="shared" si="12"/>
        <v>4121.8500000000004</v>
      </c>
      <c r="G33" s="76">
        <f t="shared" si="12"/>
        <v>5262.26</v>
      </c>
      <c r="H33" s="76">
        <f t="shared" si="12"/>
        <v>3077.81</v>
      </c>
      <c r="I33" s="76">
        <f t="shared" si="12"/>
        <v>3529.81</v>
      </c>
    </row>
    <row r="34" spans="2:10">
      <c r="B34" s="73" t="s">
        <v>148</v>
      </c>
      <c r="C34" s="74" t="s">
        <v>149</v>
      </c>
      <c r="D34" s="75">
        <f t="shared" ref="D34:I34" si="13">C78</f>
        <v>94</v>
      </c>
      <c r="E34" s="75">
        <f t="shared" si="13"/>
        <v>666</v>
      </c>
      <c r="F34" s="75">
        <f t="shared" si="13"/>
        <v>219</v>
      </c>
      <c r="G34" s="75">
        <f t="shared" si="13"/>
        <v>372</v>
      </c>
      <c r="H34" s="75">
        <f t="shared" si="13"/>
        <v>66</v>
      </c>
      <c r="I34" s="75">
        <f t="shared" si="13"/>
        <v>9</v>
      </c>
    </row>
    <row r="35" spans="2:10">
      <c r="B35" s="73" t="s">
        <v>40</v>
      </c>
      <c r="C35" s="74" t="s">
        <v>150</v>
      </c>
      <c r="D35" s="75">
        <f t="shared" ref="D35:I35" si="14">C275</f>
        <v>18000</v>
      </c>
      <c r="E35" s="75">
        <f t="shared" si="14"/>
        <v>18000</v>
      </c>
      <c r="F35" s="75">
        <f t="shared" si="14"/>
        <v>1000</v>
      </c>
      <c r="G35" s="75">
        <f t="shared" si="14"/>
        <v>5900</v>
      </c>
      <c r="H35" s="75">
        <f t="shared" si="14"/>
        <v>0</v>
      </c>
      <c r="I35" s="75">
        <f t="shared" si="14"/>
        <v>11100</v>
      </c>
    </row>
    <row r="36" spans="2:10">
      <c r="B36" s="77" t="s">
        <v>151</v>
      </c>
      <c r="C36" s="74" t="s">
        <v>152</v>
      </c>
      <c r="D36" s="75">
        <f t="shared" ref="D36:I36" si="15">SUM(D37:D38)</f>
        <v>157737</v>
      </c>
      <c r="E36" s="75">
        <f t="shared" si="15"/>
        <v>158940</v>
      </c>
      <c r="F36" s="75">
        <f t="shared" si="15"/>
        <v>4878</v>
      </c>
      <c r="G36" s="75">
        <f t="shared" si="15"/>
        <v>5002</v>
      </c>
      <c r="H36" s="75">
        <f t="shared" si="15"/>
        <v>77011</v>
      </c>
      <c r="I36" s="75">
        <f t="shared" si="15"/>
        <v>72049</v>
      </c>
    </row>
    <row r="37" spans="2:10">
      <c r="B37" s="54" t="s">
        <v>153</v>
      </c>
      <c r="C37" s="51" t="s">
        <v>154</v>
      </c>
      <c r="D37" s="52">
        <f t="shared" ref="D37:I37" si="16">C84+C90</f>
        <v>157737</v>
      </c>
      <c r="E37" s="52">
        <f t="shared" si="16"/>
        <v>158940</v>
      </c>
      <c r="F37" s="52">
        <f t="shared" si="16"/>
        <v>4878</v>
      </c>
      <c r="G37" s="52">
        <f t="shared" si="16"/>
        <v>5002</v>
      </c>
      <c r="H37" s="52">
        <f t="shared" si="16"/>
        <v>77011</v>
      </c>
      <c r="I37" s="52">
        <f t="shared" si="16"/>
        <v>72049</v>
      </c>
    </row>
    <row r="38" spans="2:10">
      <c r="B38" s="54" t="s">
        <v>155</v>
      </c>
      <c r="C38" s="51" t="s">
        <v>156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</row>
    <row r="39" spans="2:10">
      <c r="B39" s="83" t="s">
        <v>193</v>
      </c>
      <c r="C39" s="84" t="s">
        <v>157</v>
      </c>
      <c r="D39" s="86">
        <f t="shared" ref="D39:I39" si="17">SUM(D40+D50+D51+D55+D54)</f>
        <v>299793.8</v>
      </c>
      <c r="E39" s="86">
        <f t="shared" si="17"/>
        <v>306923.23</v>
      </c>
      <c r="F39" s="86">
        <f t="shared" si="17"/>
        <v>43457.35</v>
      </c>
      <c r="G39" s="86">
        <f t="shared" si="17"/>
        <v>46093.26</v>
      </c>
      <c r="H39" s="86">
        <f t="shared" si="17"/>
        <v>105877.51000000001</v>
      </c>
      <c r="I39" s="86">
        <f t="shared" si="17"/>
        <v>111495.11</v>
      </c>
    </row>
    <row r="40" spans="2:10">
      <c r="B40" s="79" t="s">
        <v>191</v>
      </c>
      <c r="C40" s="80" t="s">
        <v>158</v>
      </c>
      <c r="D40" s="75">
        <f t="shared" ref="D40:I40" si="18">SUM(D41:D49)</f>
        <v>275335.8</v>
      </c>
      <c r="E40" s="75">
        <f t="shared" si="18"/>
        <v>276210.93</v>
      </c>
      <c r="F40" s="75">
        <f t="shared" si="18"/>
        <v>39629.35</v>
      </c>
      <c r="G40" s="75">
        <f t="shared" si="18"/>
        <v>37396.76</v>
      </c>
      <c r="H40" s="75">
        <f t="shared" si="18"/>
        <v>102295.51000000001</v>
      </c>
      <c r="I40" s="75">
        <f t="shared" si="18"/>
        <v>96889.31</v>
      </c>
    </row>
    <row r="41" spans="2:10">
      <c r="B41" s="64" t="s">
        <v>159</v>
      </c>
      <c r="C41" s="63" t="s">
        <v>160</v>
      </c>
      <c r="D41" s="52">
        <f t="shared" ref="D41:I42" si="19">C197+C262</f>
        <v>63509</v>
      </c>
      <c r="E41" s="52">
        <f t="shared" si="19"/>
        <v>63341.69</v>
      </c>
      <c r="F41" s="52">
        <f t="shared" si="19"/>
        <v>16110.29</v>
      </c>
      <c r="G41" s="52">
        <f t="shared" si="19"/>
        <v>16405.400000000001</v>
      </c>
      <c r="H41" s="52">
        <f t="shared" si="19"/>
        <v>16366.280000000002</v>
      </c>
      <c r="I41" s="52">
        <f t="shared" si="19"/>
        <v>14459.72</v>
      </c>
    </row>
    <row r="42" spans="2:10">
      <c r="B42" s="64" t="s">
        <v>161</v>
      </c>
      <c r="C42" s="63" t="s">
        <v>162</v>
      </c>
      <c r="D42" s="52">
        <f t="shared" si="19"/>
        <v>24319.8</v>
      </c>
      <c r="E42" s="52">
        <f t="shared" si="19"/>
        <v>39345.979999999996</v>
      </c>
      <c r="F42" s="52">
        <f t="shared" si="19"/>
        <v>11500.93</v>
      </c>
      <c r="G42" s="52">
        <f t="shared" si="19"/>
        <v>10633.19</v>
      </c>
      <c r="H42" s="52">
        <f t="shared" si="19"/>
        <v>12137.02</v>
      </c>
      <c r="I42" s="52">
        <f t="shared" si="19"/>
        <v>5074.84</v>
      </c>
    </row>
    <row r="43" spans="2:10">
      <c r="B43" s="60" t="s">
        <v>58</v>
      </c>
      <c r="C43" s="63" t="s">
        <v>163</v>
      </c>
      <c r="D43" s="52">
        <f t="shared" ref="D43:I45" si="20">C199</f>
        <v>3170</v>
      </c>
      <c r="E43" s="52">
        <f t="shared" si="20"/>
        <v>3170</v>
      </c>
      <c r="F43" s="52">
        <f t="shared" si="20"/>
        <v>725</v>
      </c>
      <c r="G43" s="52">
        <f t="shared" si="20"/>
        <v>806</v>
      </c>
      <c r="H43" s="52">
        <f t="shared" si="20"/>
        <v>803</v>
      </c>
      <c r="I43" s="52">
        <f t="shared" si="20"/>
        <v>836</v>
      </c>
    </row>
    <row r="44" spans="2:10">
      <c r="B44" s="64" t="s">
        <v>164</v>
      </c>
      <c r="C44" s="63" t="s">
        <v>165</v>
      </c>
      <c r="D44" s="52">
        <f t="shared" si="20"/>
        <v>17000</v>
      </c>
      <c r="E44" s="52">
        <f t="shared" si="20"/>
        <v>19000</v>
      </c>
      <c r="F44" s="52">
        <f t="shared" si="20"/>
        <v>10179</v>
      </c>
      <c r="G44" s="52">
        <f t="shared" si="20"/>
        <v>8821</v>
      </c>
      <c r="H44" s="52">
        <f t="shared" si="20"/>
        <v>0</v>
      </c>
      <c r="I44" s="52">
        <f t="shared" si="20"/>
        <v>0</v>
      </c>
    </row>
    <row r="45" spans="2:10">
      <c r="B45" s="60" t="s">
        <v>166</v>
      </c>
      <c r="C45" s="63" t="s">
        <v>167</v>
      </c>
      <c r="D45" s="52">
        <f t="shared" si="20"/>
        <v>10700</v>
      </c>
      <c r="E45" s="52">
        <f t="shared" si="20"/>
        <v>38.9</v>
      </c>
      <c r="F45" s="52">
        <f t="shared" si="20"/>
        <v>0</v>
      </c>
      <c r="G45" s="52">
        <f t="shared" si="20"/>
        <v>29.7</v>
      </c>
      <c r="H45" s="52">
        <f t="shared" si="20"/>
        <v>9</v>
      </c>
      <c r="I45" s="52">
        <f t="shared" si="20"/>
        <v>0.2</v>
      </c>
    </row>
    <row r="46" spans="2:10">
      <c r="B46" s="64" t="s">
        <v>168</v>
      </c>
      <c r="C46" s="63" t="s">
        <v>169</v>
      </c>
      <c r="D46" s="52">
        <f t="shared" ref="D46:I46" si="21">C202-C228</f>
        <v>0</v>
      </c>
      <c r="E46" s="52">
        <f>D202-D228</f>
        <v>0</v>
      </c>
      <c r="F46" s="52">
        <f t="shared" si="21"/>
        <v>0</v>
      </c>
      <c r="G46" s="52">
        <f t="shared" si="21"/>
        <v>0</v>
      </c>
      <c r="H46" s="52">
        <f t="shared" si="21"/>
        <v>60.000000000000227</v>
      </c>
      <c r="I46" s="52">
        <f t="shared" si="21"/>
        <v>-60</v>
      </c>
    </row>
    <row r="47" spans="2:10">
      <c r="B47" s="10" t="s">
        <v>201</v>
      </c>
      <c r="C47" s="63">
        <v>31</v>
      </c>
      <c r="D47" s="52">
        <f t="shared" ref="D47:I47" si="22">C203</f>
        <v>153728</v>
      </c>
      <c r="E47" s="52">
        <f t="shared" si="22"/>
        <v>148298</v>
      </c>
      <c r="F47" s="52">
        <f t="shared" si="22"/>
        <v>0</v>
      </c>
      <c r="G47" s="52">
        <f t="shared" si="22"/>
        <v>0</v>
      </c>
      <c r="H47" s="52">
        <f t="shared" si="22"/>
        <v>72352</v>
      </c>
      <c r="I47" s="52">
        <f t="shared" si="22"/>
        <v>75946</v>
      </c>
    </row>
    <row r="48" spans="2:10">
      <c r="B48" s="60" t="s">
        <v>1</v>
      </c>
      <c r="C48" s="63" t="s">
        <v>170</v>
      </c>
      <c r="D48" s="52">
        <f t="shared" ref="D48:I48" si="23">C204+C264</f>
        <v>2749</v>
      </c>
      <c r="E48" s="52">
        <f t="shared" si="23"/>
        <v>2848.36</v>
      </c>
      <c r="F48" s="52">
        <f t="shared" si="23"/>
        <v>1060.21</v>
      </c>
      <c r="G48" s="52">
        <f t="shared" si="23"/>
        <v>644.87</v>
      </c>
      <c r="H48" s="52">
        <f t="shared" si="23"/>
        <v>564.71</v>
      </c>
      <c r="I48" s="52">
        <f t="shared" si="23"/>
        <v>578.56999999999994</v>
      </c>
      <c r="J48" s="23"/>
    </row>
    <row r="49" spans="1:9">
      <c r="B49" s="60" t="s">
        <v>0</v>
      </c>
      <c r="C49" s="63" t="s">
        <v>171</v>
      </c>
      <c r="D49" s="52">
        <f t="shared" ref="D49:I49" si="24">C205</f>
        <v>160</v>
      </c>
      <c r="E49" s="52">
        <f t="shared" si="24"/>
        <v>168</v>
      </c>
      <c r="F49" s="52">
        <f t="shared" si="24"/>
        <v>53.92</v>
      </c>
      <c r="G49" s="52">
        <f t="shared" si="24"/>
        <v>56.6</v>
      </c>
      <c r="H49" s="52">
        <f t="shared" si="24"/>
        <v>3.5</v>
      </c>
      <c r="I49" s="52">
        <f t="shared" si="24"/>
        <v>53.98</v>
      </c>
    </row>
    <row r="50" spans="1:9">
      <c r="B50" s="79" t="s">
        <v>172</v>
      </c>
      <c r="C50" s="80" t="s">
        <v>173</v>
      </c>
      <c r="D50" s="75">
        <f t="shared" ref="D50:I50" si="25">C207+C265+C286</f>
        <v>19656</v>
      </c>
      <c r="E50" s="75">
        <f t="shared" si="25"/>
        <v>25910.3</v>
      </c>
      <c r="F50" s="75">
        <f t="shared" si="25"/>
        <v>3070.5</v>
      </c>
      <c r="G50" s="75">
        <f t="shared" si="25"/>
        <v>7946</v>
      </c>
      <c r="H50" s="75">
        <f>G207+G265+G286</f>
        <v>3010.5</v>
      </c>
      <c r="I50" s="75">
        <f t="shared" si="25"/>
        <v>11883.3</v>
      </c>
    </row>
    <row r="51" spans="1:9">
      <c r="B51" s="79" t="s">
        <v>174</v>
      </c>
      <c r="C51" s="80" t="s">
        <v>175</v>
      </c>
      <c r="D51" s="75">
        <f t="shared" ref="D51:I51" si="26">SUM(D52:D53)</f>
        <v>4802</v>
      </c>
      <c r="E51" s="75">
        <f t="shared" si="26"/>
        <v>4802</v>
      </c>
      <c r="F51" s="75">
        <f t="shared" si="26"/>
        <v>757.5</v>
      </c>
      <c r="G51" s="75">
        <f t="shared" si="26"/>
        <v>750.5</v>
      </c>
      <c r="H51" s="75">
        <f t="shared" si="26"/>
        <v>571.5</v>
      </c>
      <c r="I51" s="75">
        <f t="shared" si="26"/>
        <v>2722.5</v>
      </c>
    </row>
    <row r="52" spans="1:9">
      <c r="B52" s="54" t="s">
        <v>176</v>
      </c>
      <c r="C52" s="63" t="s">
        <v>177</v>
      </c>
      <c r="D52" s="52"/>
      <c r="E52" s="52"/>
      <c r="F52" s="52"/>
      <c r="G52" s="52"/>
      <c r="H52" s="52"/>
      <c r="I52" s="52"/>
    </row>
    <row r="53" spans="1:9">
      <c r="B53" s="65" t="s">
        <v>178</v>
      </c>
      <c r="C53" s="63" t="s">
        <v>179</v>
      </c>
      <c r="D53" s="52">
        <f t="shared" ref="D53:I53" si="27">C206</f>
        <v>4802</v>
      </c>
      <c r="E53" s="52">
        <f t="shared" si="27"/>
        <v>4802</v>
      </c>
      <c r="F53" s="52">
        <f t="shared" si="27"/>
        <v>757.5</v>
      </c>
      <c r="G53" s="52">
        <f t="shared" si="27"/>
        <v>750.5</v>
      </c>
      <c r="H53" s="52">
        <f t="shared" si="27"/>
        <v>571.5</v>
      </c>
      <c r="I53" s="52">
        <f t="shared" si="27"/>
        <v>2722.5</v>
      </c>
    </row>
    <row r="54" spans="1:9">
      <c r="B54" s="81" t="s">
        <v>190</v>
      </c>
      <c r="C54" s="82">
        <v>38</v>
      </c>
      <c r="D54" s="75"/>
      <c r="E54" s="75"/>
      <c r="F54" s="75"/>
      <c r="G54" s="75"/>
      <c r="H54" s="75"/>
      <c r="I54" s="75"/>
    </row>
    <row r="55" spans="1:9">
      <c r="B55" s="81" t="s">
        <v>180</v>
      </c>
      <c r="C55" s="82">
        <v>39</v>
      </c>
      <c r="D55" s="52"/>
      <c r="E55" s="52"/>
      <c r="F55" s="52"/>
      <c r="G55" s="52"/>
      <c r="H55" s="52"/>
      <c r="I55" s="52"/>
    </row>
    <row r="56" spans="1:9">
      <c r="B56" s="53" t="s">
        <v>181</v>
      </c>
      <c r="C56" s="78">
        <v>40</v>
      </c>
      <c r="D56" s="52">
        <f t="shared" ref="D56:I56" si="28">SUM(D17-D39)</f>
        <v>0</v>
      </c>
      <c r="E56" s="52">
        <f>SUM(E17-E39)</f>
        <v>-1236.5</v>
      </c>
      <c r="F56" s="52">
        <f t="shared" si="28"/>
        <v>-1236.5</v>
      </c>
      <c r="G56" s="52">
        <f t="shared" si="28"/>
        <v>0</v>
      </c>
      <c r="H56" s="52">
        <f t="shared" si="28"/>
        <v>0</v>
      </c>
      <c r="I56" s="52">
        <f t="shared" si="28"/>
        <v>0</v>
      </c>
    </row>
    <row r="57" spans="1:9">
      <c r="B57" s="62" t="s">
        <v>182</v>
      </c>
      <c r="C57" s="62"/>
      <c r="D57" s="71"/>
      <c r="E57" s="71"/>
      <c r="F57" s="71"/>
      <c r="G57" s="71"/>
      <c r="H57" s="71"/>
      <c r="I57" s="71"/>
    </row>
    <row r="59" spans="1:9">
      <c r="B59" s="20" t="s">
        <v>210</v>
      </c>
    </row>
    <row r="60" spans="1:9">
      <c r="G60" t="s">
        <v>59</v>
      </c>
    </row>
    <row r="61" spans="1:9">
      <c r="A61" s="8" t="s">
        <v>31</v>
      </c>
      <c r="B61" s="35" t="s">
        <v>30</v>
      </c>
      <c r="C61" s="31" t="s">
        <v>57</v>
      </c>
      <c r="D61" s="31" t="s">
        <v>57</v>
      </c>
      <c r="E61" s="31" t="s">
        <v>57</v>
      </c>
      <c r="F61" s="31" t="s">
        <v>57</v>
      </c>
      <c r="G61" s="31" t="s">
        <v>57</v>
      </c>
      <c r="H61" s="41" t="s">
        <v>57</v>
      </c>
    </row>
    <row r="62" spans="1:9">
      <c r="A62" s="30" t="s">
        <v>29</v>
      </c>
      <c r="B62" s="36"/>
      <c r="C62" s="32" t="s">
        <v>60</v>
      </c>
      <c r="D62" s="32" t="s">
        <v>221</v>
      </c>
      <c r="E62" s="32" t="s">
        <v>65</v>
      </c>
      <c r="F62" s="32" t="s">
        <v>65</v>
      </c>
      <c r="G62" s="32" t="s">
        <v>65</v>
      </c>
      <c r="H62" s="42" t="s">
        <v>65</v>
      </c>
    </row>
    <row r="63" spans="1:9">
      <c r="A63" s="30"/>
      <c r="B63" s="36"/>
      <c r="C63" s="32"/>
      <c r="D63" s="32"/>
      <c r="E63" s="32" t="s">
        <v>24</v>
      </c>
      <c r="F63" s="32" t="s">
        <v>9</v>
      </c>
      <c r="G63" s="32" t="s">
        <v>7</v>
      </c>
      <c r="H63" s="42" t="s">
        <v>56</v>
      </c>
    </row>
    <row r="64" spans="1:9">
      <c r="A64" s="38"/>
      <c r="B64" s="37"/>
      <c r="C64" s="33" t="s">
        <v>203</v>
      </c>
      <c r="D64" s="33" t="s">
        <v>203</v>
      </c>
      <c r="E64" s="33" t="s">
        <v>203</v>
      </c>
      <c r="F64" s="33" t="s">
        <v>203</v>
      </c>
      <c r="G64" s="33" t="s">
        <v>203</v>
      </c>
      <c r="H64" s="43" t="s">
        <v>203</v>
      </c>
    </row>
    <row r="65" spans="1:8">
      <c r="A65" s="6" t="s">
        <v>28</v>
      </c>
      <c r="B65" s="6" t="s">
        <v>27</v>
      </c>
      <c r="C65" s="6">
        <v>1</v>
      </c>
      <c r="D65" s="6">
        <v>2</v>
      </c>
      <c r="E65" s="6">
        <v>2</v>
      </c>
      <c r="F65" s="6">
        <v>3</v>
      </c>
      <c r="G65" s="27">
        <v>4</v>
      </c>
      <c r="H65" s="34" t="s">
        <v>67</v>
      </c>
    </row>
    <row r="66" spans="1:8">
      <c r="A66" s="4">
        <v>1</v>
      </c>
      <c r="B66" s="15" t="s">
        <v>41</v>
      </c>
      <c r="C66" s="99">
        <f t="shared" ref="C66:H66" si="29">C67+C68+C69+C70+C71+C72+C73+C74+C75+C76+C77+C78+C79+C80</f>
        <v>71043</v>
      </c>
      <c r="D66" s="99">
        <f t="shared" si="29"/>
        <v>75445</v>
      </c>
      <c r="E66" s="99">
        <f t="shared" si="29"/>
        <v>23660.400000000001</v>
      </c>
      <c r="F66" s="99">
        <f t="shared" si="29"/>
        <v>22282.17</v>
      </c>
      <c r="G66" s="99">
        <f t="shared" si="29"/>
        <v>14838.07</v>
      </c>
      <c r="H66" s="99">
        <f t="shared" si="29"/>
        <v>14664.36</v>
      </c>
    </row>
    <row r="67" spans="1:8">
      <c r="A67" s="3"/>
      <c r="B67" s="9" t="s">
        <v>42</v>
      </c>
      <c r="C67" s="13">
        <v>1110</v>
      </c>
      <c r="D67" s="13">
        <v>1110</v>
      </c>
      <c r="E67" s="13">
        <v>182</v>
      </c>
      <c r="F67" s="13">
        <v>430</v>
      </c>
      <c r="G67" s="13">
        <v>282</v>
      </c>
      <c r="H67" s="29">
        <v>216</v>
      </c>
    </row>
    <row r="68" spans="1:8">
      <c r="A68" s="3"/>
      <c r="B68" s="9" t="s">
        <v>61</v>
      </c>
      <c r="C68" s="13">
        <v>600</v>
      </c>
      <c r="D68" s="13">
        <v>600</v>
      </c>
      <c r="E68" s="13">
        <v>200</v>
      </c>
      <c r="F68" s="13">
        <v>250</v>
      </c>
      <c r="G68" s="13">
        <v>150</v>
      </c>
      <c r="H68" s="29">
        <v>0</v>
      </c>
    </row>
    <row r="69" spans="1:8">
      <c r="A69" s="3"/>
      <c r="B69" s="9" t="s">
        <v>204</v>
      </c>
      <c r="C69" s="13">
        <v>18000</v>
      </c>
      <c r="D69" s="13">
        <v>18000</v>
      </c>
      <c r="E69" s="13">
        <v>7970</v>
      </c>
      <c r="F69" s="13">
        <v>4620</v>
      </c>
      <c r="G69" s="13">
        <v>3315</v>
      </c>
      <c r="H69" s="29">
        <v>2095</v>
      </c>
    </row>
    <row r="70" spans="1:8">
      <c r="A70" s="3"/>
      <c r="B70" s="9" t="s">
        <v>205</v>
      </c>
      <c r="C70" s="13">
        <v>8510</v>
      </c>
      <c r="D70" s="13">
        <v>8510</v>
      </c>
      <c r="E70" s="13">
        <v>2797</v>
      </c>
      <c r="F70" s="13">
        <v>2749</v>
      </c>
      <c r="G70" s="13">
        <v>-8</v>
      </c>
      <c r="H70" s="29">
        <v>2972</v>
      </c>
    </row>
    <row r="71" spans="1:8">
      <c r="A71" s="3"/>
      <c r="B71" s="9" t="s">
        <v>43</v>
      </c>
      <c r="C71" s="13">
        <v>200</v>
      </c>
      <c r="D71" s="13">
        <v>200</v>
      </c>
      <c r="E71" s="13">
        <v>100</v>
      </c>
      <c r="F71" s="13">
        <v>50</v>
      </c>
      <c r="G71" s="13">
        <v>50</v>
      </c>
      <c r="H71" s="29">
        <v>0</v>
      </c>
    </row>
    <row r="72" spans="1:8">
      <c r="A72" s="3"/>
      <c r="B72" s="9" t="s">
        <v>206</v>
      </c>
      <c r="C72" s="13">
        <v>3650</v>
      </c>
      <c r="D72" s="13">
        <v>7000</v>
      </c>
      <c r="E72" s="13">
        <v>1525</v>
      </c>
      <c r="F72" s="13">
        <v>2535</v>
      </c>
      <c r="G72" s="13">
        <v>1025</v>
      </c>
      <c r="H72" s="29">
        <v>1915</v>
      </c>
    </row>
    <row r="73" spans="1:8">
      <c r="A73" s="3"/>
      <c r="B73" s="9" t="s">
        <v>45</v>
      </c>
      <c r="C73" s="13">
        <v>290</v>
      </c>
      <c r="D73" s="13">
        <v>770</v>
      </c>
      <c r="E73" s="13">
        <v>64.400000000000006</v>
      </c>
      <c r="F73" s="13">
        <v>167.17</v>
      </c>
      <c r="G73" s="13">
        <v>334.37</v>
      </c>
      <c r="H73" s="29">
        <v>204.06</v>
      </c>
    </row>
    <row r="74" spans="1:8">
      <c r="A74" s="3"/>
      <c r="B74" s="9" t="s">
        <v>46</v>
      </c>
      <c r="C74" s="13">
        <v>850</v>
      </c>
      <c r="D74" s="13">
        <v>850</v>
      </c>
      <c r="E74" s="13">
        <v>180</v>
      </c>
      <c r="F74" s="13">
        <v>270</v>
      </c>
      <c r="G74" s="13">
        <v>200</v>
      </c>
      <c r="H74" s="29">
        <v>200</v>
      </c>
    </row>
    <row r="75" spans="1:8">
      <c r="A75" s="3"/>
      <c r="B75" s="9" t="s">
        <v>47</v>
      </c>
      <c r="C75" s="13">
        <v>1500</v>
      </c>
      <c r="D75" s="13">
        <v>1500</v>
      </c>
      <c r="E75" s="13">
        <v>450</v>
      </c>
      <c r="F75" s="13">
        <v>550</v>
      </c>
      <c r="G75" s="13">
        <v>500</v>
      </c>
      <c r="H75" s="29">
        <v>0</v>
      </c>
    </row>
    <row r="76" spans="1:8">
      <c r="A76" s="3"/>
      <c r="B76" s="9" t="s">
        <v>48</v>
      </c>
      <c r="C76" s="13">
        <v>600</v>
      </c>
      <c r="D76" s="13">
        <v>600</v>
      </c>
      <c r="E76" s="13">
        <v>230</v>
      </c>
      <c r="F76" s="13">
        <v>250</v>
      </c>
      <c r="G76" s="13">
        <v>120</v>
      </c>
      <c r="H76" s="29">
        <v>0</v>
      </c>
    </row>
    <row r="77" spans="1:8">
      <c r="A77" s="3"/>
      <c r="B77" s="9" t="s">
        <v>107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29">
        <v>0</v>
      </c>
    </row>
    <row r="78" spans="1:8">
      <c r="A78" s="3"/>
      <c r="B78" s="9" t="s">
        <v>54</v>
      </c>
      <c r="C78" s="13">
        <v>94</v>
      </c>
      <c r="D78" s="13">
        <v>666</v>
      </c>
      <c r="E78" s="13">
        <v>219</v>
      </c>
      <c r="F78" s="13">
        <v>372</v>
      </c>
      <c r="G78" s="13">
        <v>66</v>
      </c>
      <c r="H78" s="29">
        <v>9</v>
      </c>
    </row>
    <row r="79" spans="1:8">
      <c r="A79" s="3"/>
      <c r="B79" s="9" t="s">
        <v>49</v>
      </c>
      <c r="C79" s="13">
        <v>35366</v>
      </c>
      <c r="D79" s="13">
        <v>35366</v>
      </c>
      <c r="E79" s="13">
        <v>9667</v>
      </c>
      <c r="F79" s="13">
        <v>9978</v>
      </c>
      <c r="G79" s="13">
        <v>8715.7000000000007</v>
      </c>
      <c r="H79" s="29">
        <v>7005.3</v>
      </c>
    </row>
    <row r="80" spans="1:8">
      <c r="A80" s="3"/>
      <c r="B80" s="9" t="s">
        <v>50</v>
      </c>
      <c r="C80" s="13">
        <v>273</v>
      </c>
      <c r="D80" s="13">
        <v>273</v>
      </c>
      <c r="E80" s="13">
        <v>76</v>
      </c>
      <c r="F80" s="13">
        <v>61</v>
      </c>
      <c r="G80" s="13">
        <v>88</v>
      </c>
      <c r="H80" s="29">
        <v>48</v>
      </c>
    </row>
    <row r="81" spans="1:8">
      <c r="A81" s="4">
        <v>2</v>
      </c>
      <c r="B81" s="15" t="s">
        <v>26</v>
      </c>
      <c r="C81" s="99">
        <f t="shared" ref="C81:H81" si="30">C82+C83</f>
        <v>48030</v>
      </c>
      <c r="D81" s="99">
        <f t="shared" si="30"/>
        <v>48030</v>
      </c>
      <c r="E81" s="99">
        <f t="shared" si="30"/>
        <v>11010</v>
      </c>
      <c r="F81" s="99">
        <f t="shared" si="30"/>
        <v>11419</v>
      </c>
      <c r="G81" s="99">
        <f t="shared" si="30"/>
        <v>13130</v>
      </c>
      <c r="H81" s="99">
        <f t="shared" si="30"/>
        <v>12471</v>
      </c>
    </row>
    <row r="82" spans="1:8">
      <c r="A82" s="3"/>
      <c r="B82" s="9" t="s">
        <v>51</v>
      </c>
      <c r="C82" s="13">
        <v>46876</v>
      </c>
      <c r="D82" s="13">
        <v>46876</v>
      </c>
      <c r="E82" s="13">
        <v>10810</v>
      </c>
      <c r="F82" s="13">
        <v>11171</v>
      </c>
      <c r="G82" s="13">
        <v>12926</v>
      </c>
      <c r="H82" s="29">
        <v>11969</v>
      </c>
    </row>
    <row r="83" spans="1:8">
      <c r="A83" s="3"/>
      <c r="B83" s="9" t="s">
        <v>52</v>
      </c>
      <c r="C83" s="13">
        <v>1154</v>
      </c>
      <c r="D83" s="13">
        <v>1154</v>
      </c>
      <c r="E83" s="13">
        <v>200</v>
      </c>
      <c r="F83" s="13">
        <v>248</v>
      </c>
      <c r="G83" s="13">
        <v>204</v>
      </c>
      <c r="H83" s="29">
        <v>502</v>
      </c>
    </row>
    <row r="84" spans="1:8">
      <c r="A84" s="4">
        <v>3</v>
      </c>
      <c r="B84" s="15" t="s">
        <v>25</v>
      </c>
      <c r="C84" s="99">
        <f>C86+C88+C89+C85</f>
        <v>70420</v>
      </c>
      <c r="D84" s="99">
        <f>D86+D88+D89+D85+D87</f>
        <v>71440.800000000003</v>
      </c>
      <c r="E84" s="99">
        <f>E86+E88+E89+E85+E87</f>
        <v>4878</v>
      </c>
      <c r="F84" s="99">
        <f>F86+F88+F89+F85+F87</f>
        <v>4819.8</v>
      </c>
      <c r="G84" s="99">
        <f>G86+G88+G89+G85+G87</f>
        <v>33351</v>
      </c>
      <c r="H84" s="99">
        <f>H86+H88+H89+H85+H87</f>
        <v>28392</v>
      </c>
    </row>
    <row r="85" spans="1:8">
      <c r="A85" s="4"/>
      <c r="B85" s="89" t="s">
        <v>202</v>
      </c>
      <c r="C85" s="26">
        <v>59871</v>
      </c>
      <c r="D85" s="26">
        <v>60191.8</v>
      </c>
      <c r="E85" s="26">
        <v>0</v>
      </c>
      <c r="F85" s="26">
        <v>320.8</v>
      </c>
      <c r="G85" s="26">
        <v>32101</v>
      </c>
      <c r="H85" s="26">
        <v>27770</v>
      </c>
    </row>
    <row r="86" spans="1:8">
      <c r="A86" s="3"/>
      <c r="B86" s="9" t="s">
        <v>53</v>
      </c>
      <c r="C86" s="13">
        <v>8000</v>
      </c>
      <c r="D86" s="13">
        <v>8000</v>
      </c>
      <c r="E86" s="13">
        <v>4179</v>
      </c>
      <c r="F86" s="13">
        <v>3821</v>
      </c>
      <c r="G86" s="13">
        <v>0</v>
      </c>
      <c r="H86" s="29">
        <v>0</v>
      </c>
    </row>
    <row r="87" spans="1:8">
      <c r="A87" s="3"/>
      <c r="B87" s="9" t="s">
        <v>235</v>
      </c>
      <c r="C87" s="13">
        <v>0</v>
      </c>
      <c r="D87" s="13">
        <v>700</v>
      </c>
      <c r="E87" s="13">
        <v>0</v>
      </c>
      <c r="F87" s="13">
        <v>0</v>
      </c>
      <c r="G87" s="13">
        <v>700</v>
      </c>
      <c r="H87" s="29">
        <v>0</v>
      </c>
    </row>
    <row r="88" spans="1:8">
      <c r="A88" s="3"/>
      <c r="B88" s="9" t="s">
        <v>63</v>
      </c>
      <c r="C88" s="13">
        <v>330</v>
      </c>
      <c r="D88" s="13">
        <v>330</v>
      </c>
      <c r="E88" s="13">
        <v>130</v>
      </c>
      <c r="F88" s="13">
        <v>120</v>
      </c>
      <c r="G88" s="13">
        <v>0</v>
      </c>
      <c r="H88" s="29">
        <v>80</v>
      </c>
    </row>
    <row r="89" spans="1:8">
      <c r="A89" s="3"/>
      <c r="B89" s="9" t="s">
        <v>194</v>
      </c>
      <c r="C89" s="13">
        <v>2219</v>
      </c>
      <c r="D89" s="13">
        <v>2219</v>
      </c>
      <c r="E89" s="13">
        <v>569</v>
      </c>
      <c r="F89" s="13">
        <v>558</v>
      </c>
      <c r="G89" s="13">
        <v>550</v>
      </c>
      <c r="H89" s="29">
        <v>542</v>
      </c>
    </row>
    <row r="90" spans="1:8">
      <c r="A90" s="4">
        <v>4</v>
      </c>
      <c r="B90" s="15" t="s">
        <v>195</v>
      </c>
      <c r="C90" s="99">
        <v>87317</v>
      </c>
      <c r="D90" s="99">
        <v>87499.199999999997</v>
      </c>
      <c r="E90" s="99">
        <v>0</v>
      </c>
      <c r="F90" s="99">
        <v>182.2</v>
      </c>
      <c r="G90" s="99">
        <v>43660</v>
      </c>
      <c r="H90" s="100">
        <v>43657</v>
      </c>
    </row>
    <row r="91" spans="1:8">
      <c r="A91" s="21" t="s">
        <v>24</v>
      </c>
      <c r="B91" s="21" t="s">
        <v>23</v>
      </c>
      <c r="C91" s="101">
        <f t="shared" ref="C91:H91" si="31">C66+C81+C84+C90</f>
        <v>276810</v>
      </c>
      <c r="D91" s="101">
        <f t="shared" si="31"/>
        <v>282415</v>
      </c>
      <c r="E91" s="101">
        <f t="shared" si="31"/>
        <v>39548.400000000001</v>
      </c>
      <c r="F91" s="101">
        <f t="shared" si="31"/>
        <v>38703.17</v>
      </c>
      <c r="G91" s="101">
        <f t="shared" si="31"/>
        <v>104979.07</v>
      </c>
      <c r="H91" s="101">
        <f t="shared" si="31"/>
        <v>99184.36</v>
      </c>
    </row>
    <row r="92" spans="1:8">
      <c r="A92" s="4">
        <v>1</v>
      </c>
      <c r="B92" s="15" t="s">
        <v>22</v>
      </c>
      <c r="C92" s="99">
        <f>C93+C94</f>
        <v>5870</v>
      </c>
      <c r="D92" s="99">
        <f>D93+D94+D95</f>
        <v>6974</v>
      </c>
      <c r="E92" s="99">
        <f>E93+E94+E95</f>
        <v>1512.74</v>
      </c>
      <c r="F92" s="99">
        <f>F93+F94+F95</f>
        <v>2032.55</v>
      </c>
      <c r="G92" s="99">
        <f>G93+G94+G95</f>
        <v>2311.41</v>
      </c>
      <c r="H92" s="99">
        <f>H93+H94+H95</f>
        <v>1117.3</v>
      </c>
    </row>
    <row r="93" spans="1:8">
      <c r="A93" s="3"/>
      <c r="B93" s="10" t="s">
        <v>32</v>
      </c>
      <c r="C93" s="13">
        <v>4470</v>
      </c>
      <c r="D93" s="13">
        <v>4170</v>
      </c>
      <c r="E93" s="13">
        <v>890.24</v>
      </c>
      <c r="F93" s="13">
        <v>1183.55</v>
      </c>
      <c r="G93" s="13">
        <v>1158.9100000000001</v>
      </c>
      <c r="H93" s="29">
        <v>937.3</v>
      </c>
    </row>
    <row r="94" spans="1:8">
      <c r="A94" s="3"/>
      <c r="B94" s="10" t="s">
        <v>33</v>
      </c>
      <c r="C94" s="13">
        <v>1400</v>
      </c>
      <c r="D94" s="13">
        <v>2720</v>
      </c>
      <c r="E94" s="13">
        <v>622.5</v>
      </c>
      <c r="F94" s="13">
        <v>765</v>
      </c>
      <c r="G94" s="13">
        <v>1152.5</v>
      </c>
      <c r="H94" s="29">
        <v>180</v>
      </c>
    </row>
    <row r="95" spans="1:8">
      <c r="A95" s="3"/>
      <c r="B95" s="10" t="s">
        <v>64</v>
      </c>
      <c r="C95" s="13">
        <v>0</v>
      </c>
      <c r="D95" s="13">
        <v>84</v>
      </c>
      <c r="E95" s="13">
        <v>0</v>
      </c>
      <c r="F95" s="13">
        <v>84</v>
      </c>
      <c r="G95" s="13">
        <v>0</v>
      </c>
      <c r="H95" s="29">
        <v>0</v>
      </c>
    </row>
    <row r="96" spans="1:8">
      <c r="A96" s="3"/>
      <c r="B96" s="48" t="s">
        <v>22</v>
      </c>
      <c r="C96" s="49">
        <v>5870</v>
      </c>
      <c r="D96" s="49">
        <v>6974</v>
      </c>
      <c r="E96" s="49">
        <v>1512.74</v>
      </c>
      <c r="F96" s="49">
        <v>2032.55</v>
      </c>
      <c r="G96" s="49">
        <v>2311.41</v>
      </c>
      <c r="H96" s="102">
        <v>1117.3</v>
      </c>
    </row>
    <row r="97" spans="1:8">
      <c r="A97" s="4">
        <v>2</v>
      </c>
      <c r="B97" s="15" t="s">
        <v>21</v>
      </c>
      <c r="C97" s="99">
        <f t="shared" ref="C97:H97" si="32">C98+C99+C100</f>
        <v>11320</v>
      </c>
      <c r="D97" s="99">
        <f t="shared" si="32"/>
        <v>658.9</v>
      </c>
      <c r="E97" s="99">
        <f t="shared" si="32"/>
        <v>215</v>
      </c>
      <c r="F97" s="99">
        <f t="shared" si="32"/>
        <v>144.69999999999999</v>
      </c>
      <c r="G97" s="99">
        <f t="shared" si="32"/>
        <v>184</v>
      </c>
      <c r="H97" s="99">
        <f t="shared" si="32"/>
        <v>115.2</v>
      </c>
    </row>
    <row r="98" spans="1:8">
      <c r="A98" s="3"/>
      <c r="B98" s="10" t="s">
        <v>36</v>
      </c>
      <c r="C98" s="19">
        <v>420</v>
      </c>
      <c r="D98" s="19">
        <v>420</v>
      </c>
      <c r="E98" s="19">
        <v>115</v>
      </c>
      <c r="F98" s="19">
        <v>115</v>
      </c>
      <c r="G98" s="19">
        <v>75</v>
      </c>
      <c r="H98" s="29">
        <v>115</v>
      </c>
    </row>
    <row r="99" spans="1:8">
      <c r="A99" s="3"/>
      <c r="B99" s="10" t="s">
        <v>68</v>
      </c>
      <c r="C99" s="19">
        <v>10700</v>
      </c>
      <c r="D99" s="19">
        <v>38.9</v>
      </c>
      <c r="E99" s="19">
        <v>0</v>
      </c>
      <c r="F99" s="19">
        <v>29.7</v>
      </c>
      <c r="G99" s="19">
        <v>9</v>
      </c>
      <c r="H99" s="29">
        <v>0.2</v>
      </c>
    </row>
    <row r="100" spans="1:8">
      <c r="A100" s="3"/>
      <c r="B100" s="15" t="s">
        <v>62</v>
      </c>
      <c r="C100" s="19">
        <v>200</v>
      </c>
      <c r="D100" s="19">
        <v>200</v>
      </c>
      <c r="E100" s="19">
        <v>100</v>
      </c>
      <c r="F100" s="19">
        <v>0</v>
      </c>
      <c r="G100" s="19">
        <v>100</v>
      </c>
      <c r="H100" s="29">
        <v>0</v>
      </c>
    </row>
    <row r="101" spans="1:8">
      <c r="A101" s="3"/>
      <c r="B101" s="47" t="s">
        <v>69</v>
      </c>
      <c r="C101" s="46">
        <v>10700</v>
      </c>
      <c r="D101" s="46">
        <v>38.9</v>
      </c>
      <c r="E101" s="46">
        <v>0</v>
      </c>
      <c r="F101" s="46">
        <v>29.7</v>
      </c>
      <c r="G101" s="46">
        <v>9</v>
      </c>
      <c r="H101" s="102">
        <v>0.2</v>
      </c>
    </row>
    <row r="102" spans="1:8">
      <c r="A102" s="3"/>
      <c r="B102" s="47" t="s">
        <v>70</v>
      </c>
      <c r="C102" s="46">
        <v>200</v>
      </c>
      <c r="D102" s="46">
        <v>200</v>
      </c>
      <c r="E102" s="46">
        <v>100</v>
      </c>
      <c r="F102" s="46">
        <v>0</v>
      </c>
      <c r="G102" s="46">
        <v>100</v>
      </c>
      <c r="H102" s="102">
        <v>0</v>
      </c>
    </row>
    <row r="103" spans="1:8">
      <c r="A103" s="3"/>
      <c r="B103" s="47" t="s">
        <v>71</v>
      </c>
      <c r="C103" s="46">
        <v>420</v>
      </c>
      <c r="D103" s="46">
        <v>420</v>
      </c>
      <c r="E103" s="46">
        <v>115</v>
      </c>
      <c r="F103" s="46">
        <v>115</v>
      </c>
      <c r="G103" s="46">
        <v>75</v>
      </c>
      <c r="H103" s="102">
        <v>115</v>
      </c>
    </row>
    <row r="104" spans="1:8">
      <c r="A104" s="4">
        <v>3</v>
      </c>
      <c r="B104" s="24" t="s">
        <v>58</v>
      </c>
      <c r="C104" s="99">
        <f t="shared" ref="C104:H104" si="33">C105+C106</f>
        <v>3170</v>
      </c>
      <c r="D104" s="99">
        <f t="shared" si="33"/>
        <v>3170</v>
      </c>
      <c r="E104" s="99">
        <f t="shared" si="33"/>
        <v>725</v>
      </c>
      <c r="F104" s="99">
        <f t="shared" si="33"/>
        <v>806</v>
      </c>
      <c r="G104" s="99">
        <f t="shared" si="33"/>
        <v>803</v>
      </c>
      <c r="H104" s="99">
        <f t="shared" si="33"/>
        <v>836</v>
      </c>
    </row>
    <row r="105" spans="1:8">
      <c r="A105" s="4"/>
      <c r="B105" s="48" t="s">
        <v>72</v>
      </c>
      <c r="C105" s="49">
        <v>3112</v>
      </c>
      <c r="D105" s="49">
        <v>3112</v>
      </c>
      <c r="E105" s="49">
        <v>725</v>
      </c>
      <c r="F105" s="49">
        <v>806</v>
      </c>
      <c r="G105" s="46">
        <v>803</v>
      </c>
      <c r="H105" s="102">
        <v>778</v>
      </c>
    </row>
    <row r="106" spans="1:8">
      <c r="A106" s="4"/>
      <c r="B106" s="48" t="s">
        <v>207</v>
      </c>
      <c r="C106" s="49">
        <v>58</v>
      </c>
      <c r="D106" s="49">
        <v>58</v>
      </c>
      <c r="E106" s="49">
        <v>0</v>
      </c>
      <c r="F106" s="49">
        <v>0</v>
      </c>
      <c r="G106" s="46">
        <v>0</v>
      </c>
      <c r="H106" s="102">
        <v>58</v>
      </c>
    </row>
    <row r="107" spans="1:8">
      <c r="A107" s="4">
        <v>4</v>
      </c>
      <c r="B107" s="15" t="s">
        <v>20</v>
      </c>
      <c r="C107" s="99">
        <f t="shared" ref="C107:H107" si="34">C108+C109+C110+C111</f>
        <v>2374</v>
      </c>
      <c r="D107" s="99">
        <f t="shared" si="34"/>
        <v>2614</v>
      </c>
      <c r="E107" s="99">
        <f t="shared" si="34"/>
        <v>573.17999999999995</v>
      </c>
      <c r="F107" s="99">
        <f t="shared" si="34"/>
        <v>710.38</v>
      </c>
      <c r="G107" s="99">
        <f t="shared" si="34"/>
        <v>854.47</v>
      </c>
      <c r="H107" s="99">
        <f t="shared" si="34"/>
        <v>475.97</v>
      </c>
    </row>
    <row r="108" spans="1:8">
      <c r="A108" s="3"/>
      <c r="B108" s="10" t="s">
        <v>32</v>
      </c>
      <c r="C108" s="13">
        <v>84</v>
      </c>
      <c r="D108" s="13">
        <v>84</v>
      </c>
      <c r="E108" s="13">
        <v>18.03</v>
      </c>
      <c r="F108" s="13">
        <v>11.53</v>
      </c>
      <c r="G108" s="13">
        <v>7.22</v>
      </c>
      <c r="H108" s="29">
        <v>47.22</v>
      </c>
    </row>
    <row r="109" spans="1:8">
      <c r="A109" s="3"/>
      <c r="B109" s="10" t="s">
        <v>33</v>
      </c>
      <c r="C109" s="13">
        <v>80</v>
      </c>
      <c r="D109" s="13">
        <v>80</v>
      </c>
      <c r="E109" s="13">
        <v>20.149999999999999</v>
      </c>
      <c r="F109" s="13">
        <v>13.85</v>
      </c>
      <c r="G109" s="13">
        <v>30.25</v>
      </c>
      <c r="H109" s="29">
        <v>15.75</v>
      </c>
    </row>
    <row r="110" spans="1:8">
      <c r="A110" s="3"/>
      <c r="B110" s="10" t="s">
        <v>36</v>
      </c>
      <c r="C110" s="13">
        <v>2060</v>
      </c>
      <c r="D110" s="13">
        <v>2300</v>
      </c>
      <c r="E110" s="13">
        <v>535</v>
      </c>
      <c r="F110" s="13">
        <v>685</v>
      </c>
      <c r="G110" s="13">
        <v>667</v>
      </c>
      <c r="H110" s="29">
        <v>413</v>
      </c>
    </row>
    <row r="111" spans="1:8">
      <c r="A111" s="3"/>
      <c r="B111" s="10" t="s">
        <v>64</v>
      </c>
      <c r="C111" s="13">
        <v>150</v>
      </c>
      <c r="D111" s="13">
        <v>150</v>
      </c>
      <c r="E111" s="13">
        <v>0</v>
      </c>
      <c r="F111" s="13">
        <v>0</v>
      </c>
      <c r="G111" s="13">
        <v>150</v>
      </c>
      <c r="H111" s="29">
        <v>0</v>
      </c>
    </row>
    <row r="112" spans="1:8">
      <c r="A112" s="3"/>
      <c r="B112" s="48" t="s">
        <v>73</v>
      </c>
      <c r="C112" s="49">
        <v>2060</v>
      </c>
      <c r="D112" s="49">
        <v>2300</v>
      </c>
      <c r="E112" s="49">
        <v>535</v>
      </c>
      <c r="F112" s="49">
        <v>685</v>
      </c>
      <c r="G112" s="49">
        <v>667</v>
      </c>
      <c r="H112" s="102">
        <v>413</v>
      </c>
    </row>
    <row r="113" spans="1:8">
      <c r="A113" s="3"/>
      <c r="B113" s="48" t="s">
        <v>74</v>
      </c>
      <c r="C113" s="49">
        <v>314</v>
      </c>
      <c r="D113" s="49">
        <v>314</v>
      </c>
      <c r="E113" s="49">
        <v>38.18</v>
      </c>
      <c r="F113" s="49">
        <v>25.38</v>
      </c>
      <c r="G113" s="49">
        <v>187.47</v>
      </c>
      <c r="H113" s="102">
        <v>62.97</v>
      </c>
    </row>
    <row r="114" spans="1:8">
      <c r="A114" s="4">
        <v>5</v>
      </c>
      <c r="B114" s="15" t="s">
        <v>19</v>
      </c>
      <c r="C114" s="99">
        <f t="shared" ref="C114:H114" si="35">C115+C116+C118+C119+C120+C117</f>
        <v>68837</v>
      </c>
      <c r="D114" s="99">
        <f>D115+D116+D118+D119+D120+D117</f>
        <v>72551.8</v>
      </c>
      <c r="E114" s="99">
        <f t="shared" si="35"/>
        <v>14480.179999999998</v>
      </c>
      <c r="F114" s="99">
        <f t="shared" si="35"/>
        <v>13162.480000000001</v>
      </c>
      <c r="G114" s="99">
        <f t="shared" si="35"/>
        <v>23506.400000000001</v>
      </c>
      <c r="H114" s="99">
        <f t="shared" si="35"/>
        <v>21402.739999999998</v>
      </c>
    </row>
    <row r="115" spans="1:8">
      <c r="A115" s="3"/>
      <c r="B115" s="10" t="s">
        <v>32</v>
      </c>
      <c r="C115" s="13">
        <v>42437</v>
      </c>
      <c r="D115" s="13">
        <v>42437</v>
      </c>
      <c r="E115" s="13">
        <v>10810</v>
      </c>
      <c r="F115" s="13">
        <v>11171</v>
      </c>
      <c r="G115" s="13">
        <v>10827</v>
      </c>
      <c r="H115" s="28">
        <v>9629</v>
      </c>
    </row>
    <row r="116" spans="1:8">
      <c r="A116" s="3"/>
      <c r="B116" s="10" t="s">
        <v>33</v>
      </c>
      <c r="C116" s="13">
        <v>4175</v>
      </c>
      <c r="D116" s="13">
        <v>8072.29</v>
      </c>
      <c r="E116" s="13">
        <v>3223.05</v>
      </c>
      <c r="F116" s="13">
        <v>1839.86</v>
      </c>
      <c r="G116" s="13">
        <v>2112.19</v>
      </c>
      <c r="H116" s="28">
        <v>897.19</v>
      </c>
    </row>
    <row r="117" spans="1:8">
      <c r="A117" s="3"/>
      <c r="B117" s="10" t="s">
        <v>208</v>
      </c>
      <c r="C117" s="13">
        <v>21690</v>
      </c>
      <c r="D117" s="13">
        <v>21145</v>
      </c>
      <c r="E117" s="13">
        <v>0</v>
      </c>
      <c r="F117" s="13">
        <v>0</v>
      </c>
      <c r="G117" s="13">
        <v>10456</v>
      </c>
      <c r="H117" s="28">
        <v>10689</v>
      </c>
    </row>
    <row r="118" spans="1:8">
      <c r="A118" s="3"/>
      <c r="B118" s="10" t="s">
        <v>34</v>
      </c>
      <c r="C118" s="13">
        <v>270</v>
      </c>
      <c r="D118" s="13">
        <v>311.51</v>
      </c>
      <c r="E118" s="13">
        <v>91.21</v>
      </c>
      <c r="F118" s="13">
        <v>89.02</v>
      </c>
      <c r="G118" s="13">
        <v>40.71</v>
      </c>
      <c r="H118" s="28">
        <v>90.57</v>
      </c>
    </row>
    <row r="119" spans="1:8">
      <c r="A119" s="3"/>
      <c r="B119" s="10" t="s">
        <v>38</v>
      </c>
      <c r="C119" s="13">
        <v>140</v>
      </c>
      <c r="D119" s="13">
        <v>148</v>
      </c>
      <c r="E119" s="13">
        <v>50.92</v>
      </c>
      <c r="F119" s="13">
        <v>51.6</v>
      </c>
      <c r="G119" s="13">
        <v>-1.5</v>
      </c>
      <c r="H119" s="28">
        <v>46.98</v>
      </c>
    </row>
    <row r="120" spans="1:8">
      <c r="A120" s="3"/>
      <c r="B120" s="10" t="s">
        <v>64</v>
      </c>
      <c r="C120" s="13">
        <v>125</v>
      </c>
      <c r="D120" s="13">
        <v>438</v>
      </c>
      <c r="E120" s="13">
        <v>305</v>
      </c>
      <c r="F120" s="13">
        <v>11</v>
      </c>
      <c r="G120" s="13">
        <v>72</v>
      </c>
      <c r="H120" s="28">
        <v>50</v>
      </c>
    </row>
    <row r="121" spans="1:8">
      <c r="A121" s="3"/>
      <c r="B121" s="48" t="s">
        <v>75</v>
      </c>
      <c r="C121" s="49">
        <v>7795.81</v>
      </c>
      <c r="D121" s="49">
        <v>8887.18</v>
      </c>
      <c r="E121" s="49">
        <v>2366.9299999999998</v>
      </c>
      <c r="F121" s="49">
        <v>2225.38</v>
      </c>
      <c r="G121" s="49">
        <v>2504.36</v>
      </c>
      <c r="H121" s="45">
        <v>1790.51</v>
      </c>
    </row>
    <row r="122" spans="1:8">
      <c r="A122" s="3"/>
      <c r="B122" s="48" t="s">
        <v>76</v>
      </c>
      <c r="C122" s="49">
        <v>28672.959999999999</v>
      </c>
      <c r="D122" s="49">
        <v>29542.44</v>
      </c>
      <c r="E122" s="49">
        <v>3886.35</v>
      </c>
      <c r="F122" s="49">
        <v>3672.29</v>
      </c>
      <c r="G122" s="49">
        <v>11580.31</v>
      </c>
      <c r="H122" s="45">
        <v>10403.49</v>
      </c>
    </row>
    <row r="123" spans="1:8">
      <c r="A123" s="3"/>
      <c r="B123" s="48" t="s">
        <v>77</v>
      </c>
      <c r="C123" s="49">
        <v>31787.78</v>
      </c>
      <c r="D123" s="49">
        <v>33382.730000000003</v>
      </c>
      <c r="E123" s="49">
        <v>7977.84</v>
      </c>
      <c r="F123" s="49">
        <v>7190.59</v>
      </c>
      <c r="G123" s="49">
        <v>9282.2199999999993</v>
      </c>
      <c r="H123" s="45">
        <v>8932.08</v>
      </c>
    </row>
    <row r="124" spans="1:8">
      <c r="A124" s="3"/>
      <c r="B124" s="48" t="s">
        <v>78</v>
      </c>
      <c r="C124" s="49">
        <v>580.45000000000005</v>
      </c>
      <c r="D124" s="49">
        <v>559.45000000000005</v>
      </c>
      <c r="E124" s="49">
        <v>69.06</v>
      </c>
      <c r="F124" s="49">
        <v>74.22</v>
      </c>
      <c r="G124" s="49">
        <v>139.51</v>
      </c>
      <c r="H124" s="45">
        <v>276.06599999999997</v>
      </c>
    </row>
    <row r="125" spans="1:8">
      <c r="A125" s="3"/>
      <c r="B125" s="48" t="s">
        <v>38</v>
      </c>
      <c r="C125" s="49">
        <v>0</v>
      </c>
      <c r="D125" s="49">
        <v>180</v>
      </c>
      <c r="E125" s="49">
        <v>180</v>
      </c>
      <c r="F125" s="49">
        <v>0</v>
      </c>
      <c r="G125" s="49">
        <v>0</v>
      </c>
      <c r="H125" s="45">
        <v>0</v>
      </c>
    </row>
    <row r="126" spans="1:8">
      <c r="A126" s="4">
        <v>6</v>
      </c>
      <c r="B126" s="15" t="s">
        <v>18</v>
      </c>
      <c r="C126" s="12">
        <f t="shared" ref="C126:H126" si="36">C129+C127+C128</f>
        <v>2280</v>
      </c>
      <c r="D126" s="12">
        <f t="shared" si="36"/>
        <v>2280</v>
      </c>
      <c r="E126" s="12">
        <f t="shared" si="36"/>
        <v>594.55999999999995</v>
      </c>
      <c r="F126" s="12">
        <f t="shared" si="36"/>
        <v>574.54999999999995</v>
      </c>
      <c r="G126" s="12">
        <f t="shared" si="36"/>
        <v>561.45000000000005</v>
      </c>
      <c r="H126" s="12">
        <f t="shared" si="36"/>
        <v>549.44000000000005</v>
      </c>
    </row>
    <row r="127" spans="1:8">
      <c r="A127" s="4"/>
      <c r="B127" s="10" t="s">
        <v>32</v>
      </c>
      <c r="C127" s="26">
        <v>2219</v>
      </c>
      <c r="D127" s="26">
        <v>2219</v>
      </c>
      <c r="E127" s="26">
        <v>566.55999999999995</v>
      </c>
      <c r="F127" s="26">
        <v>558.54999999999995</v>
      </c>
      <c r="G127" s="26">
        <v>547.45000000000005</v>
      </c>
      <c r="H127" s="26">
        <v>546.44000000000005</v>
      </c>
    </row>
    <row r="128" spans="1:8">
      <c r="A128" s="4"/>
      <c r="B128" s="10" t="s">
        <v>33</v>
      </c>
      <c r="C128" s="26">
        <v>40</v>
      </c>
      <c r="D128" s="26">
        <v>40</v>
      </c>
      <c r="E128" s="26">
        <v>7</v>
      </c>
      <c r="F128" s="26">
        <v>16</v>
      </c>
      <c r="G128" s="26">
        <v>14</v>
      </c>
      <c r="H128" s="26">
        <v>3</v>
      </c>
    </row>
    <row r="129" spans="1:8">
      <c r="A129" s="3"/>
      <c r="B129" s="10" t="s">
        <v>34</v>
      </c>
      <c r="C129" s="93">
        <v>21</v>
      </c>
      <c r="D129" s="93">
        <v>21</v>
      </c>
      <c r="E129" s="93">
        <v>21</v>
      </c>
      <c r="F129" s="93">
        <v>0</v>
      </c>
      <c r="G129" s="93">
        <v>0</v>
      </c>
      <c r="H129" s="91">
        <v>0</v>
      </c>
    </row>
    <row r="130" spans="1:8">
      <c r="A130" s="3"/>
      <c r="B130" s="48" t="s">
        <v>196</v>
      </c>
      <c r="C130" s="49">
        <v>2259</v>
      </c>
      <c r="D130" s="49">
        <v>2259</v>
      </c>
      <c r="E130" s="49">
        <v>573.55999999999995</v>
      </c>
      <c r="F130" s="49">
        <v>574.54999999999995</v>
      </c>
      <c r="G130" s="49">
        <v>561.45000000000005</v>
      </c>
      <c r="H130" s="45">
        <v>549.44000000000005</v>
      </c>
    </row>
    <row r="131" spans="1:8">
      <c r="A131" s="3"/>
      <c r="B131" s="48" t="s">
        <v>79</v>
      </c>
      <c r="C131" s="49">
        <v>21</v>
      </c>
      <c r="D131" s="49">
        <v>21</v>
      </c>
      <c r="E131" s="49">
        <v>21</v>
      </c>
      <c r="F131" s="49">
        <v>0</v>
      </c>
      <c r="G131" s="49">
        <v>0</v>
      </c>
      <c r="H131" s="45">
        <v>0</v>
      </c>
    </row>
    <row r="132" spans="1:8">
      <c r="A132" s="4">
        <v>8</v>
      </c>
      <c r="B132" s="15" t="s">
        <v>17</v>
      </c>
      <c r="C132" s="12">
        <f t="shared" ref="C132:H132" si="37">C133+C134+C135+C137+C138+C136</f>
        <v>12237</v>
      </c>
      <c r="D132" s="12">
        <f t="shared" si="37"/>
        <v>12902.7</v>
      </c>
      <c r="E132" s="12">
        <f t="shared" si="37"/>
        <v>1824.98</v>
      </c>
      <c r="F132" s="12">
        <f t="shared" si="37"/>
        <v>2393.3000000000002</v>
      </c>
      <c r="G132" s="12">
        <f t="shared" si="37"/>
        <v>4653.62</v>
      </c>
      <c r="H132" s="12">
        <f t="shared" si="37"/>
        <v>4030.8</v>
      </c>
    </row>
    <row r="133" spans="1:8">
      <c r="A133" s="3"/>
      <c r="B133" s="10" t="s">
        <v>32</v>
      </c>
      <c r="C133" s="13">
        <v>1115</v>
      </c>
      <c r="D133" s="13">
        <v>1115</v>
      </c>
      <c r="E133" s="13">
        <v>284.85000000000002</v>
      </c>
      <c r="F133" s="13">
        <v>284.85000000000002</v>
      </c>
      <c r="G133" s="13">
        <v>284.05</v>
      </c>
      <c r="H133" s="28">
        <v>261.25</v>
      </c>
    </row>
    <row r="134" spans="1:8">
      <c r="A134" s="3"/>
      <c r="B134" s="10" t="s">
        <v>33</v>
      </c>
      <c r="C134" s="13">
        <v>2274</v>
      </c>
      <c r="D134" s="13">
        <v>2328.3000000000002</v>
      </c>
      <c r="E134" s="13">
        <v>803</v>
      </c>
      <c r="F134" s="13">
        <v>893.3</v>
      </c>
      <c r="G134" s="13">
        <v>373</v>
      </c>
      <c r="H134" s="28">
        <v>259</v>
      </c>
    </row>
    <row r="135" spans="1:8">
      <c r="A135" s="3"/>
      <c r="B135" s="10" t="s">
        <v>36</v>
      </c>
      <c r="C135" s="13">
        <v>2383</v>
      </c>
      <c r="D135" s="13">
        <v>2939.4</v>
      </c>
      <c r="E135" s="13">
        <v>659.13</v>
      </c>
      <c r="F135" s="13">
        <v>959.15</v>
      </c>
      <c r="G135" s="13">
        <v>914.57</v>
      </c>
      <c r="H135" s="28">
        <v>406.55</v>
      </c>
    </row>
    <row r="136" spans="1:8">
      <c r="A136" s="3"/>
      <c r="B136" s="10" t="s">
        <v>208</v>
      </c>
      <c r="C136" s="13">
        <v>6045</v>
      </c>
      <c r="D136" s="13">
        <v>5945</v>
      </c>
      <c r="E136" s="13">
        <v>0</v>
      </c>
      <c r="F136" s="13">
        <v>0</v>
      </c>
      <c r="G136" s="13">
        <v>2923</v>
      </c>
      <c r="H136" s="28">
        <v>3022</v>
      </c>
    </row>
    <row r="137" spans="1:8">
      <c r="A137" s="3"/>
      <c r="B137" s="10" t="s">
        <v>38</v>
      </c>
      <c r="C137" s="13">
        <v>20</v>
      </c>
      <c r="D137" s="13">
        <v>20</v>
      </c>
      <c r="E137" s="13">
        <v>3</v>
      </c>
      <c r="F137" s="13">
        <v>5</v>
      </c>
      <c r="G137" s="13">
        <v>5</v>
      </c>
      <c r="H137" s="28">
        <v>7</v>
      </c>
    </row>
    <row r="138" spans="1:8">
      <c r="A138" s="3"/>
      <c r="B138" s="10" t="s">
        <v>64</v>
      </c>
      <c r="C138" s="13">
        <v>400</v>
      </c>
      <c r="D138" s="13">
        <v>555</v>
      </c>
      <c r="E138" s="13">
        <v>75</v>
      </c>
      <c r="F138" s="13">
        <v>251</v>
      </c>
      <c r="G138" s="13">
        <v>154</v>
      </c>
      <c r="H138" s="28">
        <v>75</v>
      </c>
    </row>
    <row r="139" spans="1:8">
      <c r="A139" s="3"/>
      <c r="B139" s="48" t="s">
        <v>80</v>
      </c>
      <c r="C139" s="49">
        <v>1165</v>
      </c>
      <c r="D139" s="49">
        <v>1227.48</v>
      </c>
      <c r="E139" s="49">
        <v>310.13</v>
      </c>
      <c r="F139" s="49">
        <v>339.18</v>
      </c>
      <c r="G139" s="49">
        <v>325.17</v>
      </c>
      <c r="H139" s="45">
        <v>253</v>
      </c>
    </row>
    <row r="140" spans="1:8">
      <c r="A140" s="3"/>
      <c r="B140" s="48" t="s">
        <v>81</v>
      </c>
      <c r="C140" s="49">
        <v>198</v>
      </c>
      <c r="D140" s="49">
        <v>242.4</v>
      </c>
      <c r="E140" s="49">
        <v>55</v>
      </c>
      <c r="F140" s="49">
        <v>50.75</v>
      </c>
      <c r="G140" s="49">
        <v>89.4</v>
      </c>
      <c r="H140" s="45">
        <v>47.25</v>
      </c>
    </row>
    <row r="141" spans="1:8">
      <c r="A141" s="3"/>
      <c r="B141" s="48" t="s">
        <v>86</v>
      </c>
      <c r="C141" s="49">
        <v>60</v>
      </c>
      <c r="D141" s="49">
        <v>60</v>
      </c>
      <c r="E141" s="49">
        <v>15</v>
      </c>
      <c r="F141" s="49">
        <v>15</v>
      </c>
      <c r="G141" s="49">
        <v>15</v>
      </c>
      <c r="H141" s="45">
        <v>15</v>
      </c>
    </row>
    <row r="142" spans="1:8">
      <c r="A142" s="3"/>
      <c r="B142" s="48" t="s">
        <v>82</v>
      </c>
      <c r="C142" s="49">
        <v>1020</v>
      </c>
      <c r="D142" s="49">
        <v>1469.52</v>
      </c>
      <c r="E142" s="49">
        <v>294</v>
      </c>
      <c r="F142" s="49">
        <v>569.22</v>
      </c>
      <c r="G142" s="49">
        <v>500</v>
      </c>
      <c r="H142" s="45">
        <v>106.3</v>
      </c>
    </row>
    <row r="143" spans="1:8">
      <c r="A143" s="3"/>
      <c r="B143" s="48" t="s">
        <v>83</v>
      </c>
      <c r="C143" s="49">
        <v>20</v>
      </c>
      <c r="D143" s="49">
        <v>20</v>
      </c>
      <c r="E143" s="49">
        <v>3</v>
      </c>
      <c r="F143" s="49">
        <v>5</v>
      </c>
      <c r="G143" s="49">
        <v>5</v>
      </c>
      <c r="H143" s="45">
        <v>7</v>
      </c>
    </row>
    <row r="144" spans="1:8">
      <c r="A144" s="3"/>
      <c r="B144" s="48" t="s">
        <v>236</v>
      </c>
      <c r="C144" s="49">
        <v>8483</v>
      </c>
      <c r="D144" s="49">
        <v>8559</v>
      </c>
      <c r="E144" s="49">
        <v>612.85</v>
      </c>
      <c r="F144" s="49">
        <v>764.85</v>
      </c>
      <c r="G144" s="49">
        <v>3604.05</v>
      </c>
      <c r="H144" s="45">
        <v>3577.25</v>
      </c>
    </row>
    <row r="145" spans="1:8">
      <c r="A145" s="3"/>
      <c r="B145" s="48" t="s">
        <v>85</v>
      </c>
      <c r="C145" s="49">
        <v>1291</v>
      </c>
      <c r="D145" s="49">
        <v>1324.3</v>
      </c>
      <c r="E145" s="49">
        <v>535</v>
      </c>
      <c r="F145" s="49">
        <v>649.29999999999995</v>
      </c>
      <c r="G145" s="49">
        <v>115</v>
      </c>
      <c r="H145" s="45">
        <v>25</v>
      </c>
    </row>
    <row r="146" spans="1:8">
      <c r="A146" s="4">
        <v>9</v>
      </c>
      <c r="B146" s="15" t="s">
        <v>16</v>
      </c>
      <c r="C146" s="12">
        <f t="shared" ref="C146:H146" si="38">C147+C148+C149+C151+C150</f>
        <v>11792</v>
      </c>
      <c r="D146" s="12">
        <f t="shared" si="38"/>
        <v>12557.42</v>
      </c>
      <c r="E146" s="12">
        <f t="shared" si="38"/>
        <v>4038.87</v>
      </c>
      <c r="F146" s="12">
        <f t="shared" si="38"/>
        <v>2657.75</v>
      </c>
      <c r="G146" s="12">
        <f t="shared" si="38"/>
        <v>3168.9500000000003</v>
      </c>
      <c r="H146" s="12">
        <f t="shared" si="38"/>
        <v>2691.85</v>
      </c>
    </row>
    <row r="147" spans="1:8">
      <c r="A147" s="3"/>
      <c r="B147" s="10" t="s">
        <v>32</v>
      </c>
      <c r="C147" s="13">
        <v>6890</v>
      </c>
      <c r="D147" s="13">
        <v>6890</v>
      </c>
      <c r="E147" s="13">
        <v>1906.35</v>
      </c>
      <c r="F147" s="13">
        <v>1478.45</v>
      </c>
      <c r="G147" s="13">
        <v>1867.2</v>
      </c>
      <c r="H147" s="28">
        <v>1638</v>
      </c>
    </row>
    <row r="148" spans="1:8">
      <c r="A148" s="3"/>
      <c r="B148" s="10" t="s">
        <v>33</v>
      </c>
      <c r="C148" s="13">
        <v>1630</v>
      </c>
      <c r="D148" s="13">
        <v>1702.6</v>
      </c>
      <c r="E148" s="13">
        <v>460</v>
      </c>
      <c r="F148" s="13">
        <v>440.3</v>
      </c>
      <c r="G148" s="13">
        <v>416.45</v>
      </c>
      <c r="H148" s="28">
        <v>385.85</v>
      </c>
    </row>
    <row r="149" spans="1:8">
      <c r="A149" s="3"/>
      <c r="B149" s="10" t="s">
        <v>36</v>
      </c>
      <c r="C149" s="13">
        <v>507</v>
      </c>
      <c r="D149" s="13">
        <v>547</v>
      </c>
      <c r="E149" s="13">
        <v>138</v>
      </c>
      <c r="F149" s="13">
        <v>139</v>
      </c>
      <c r="G149" s="13">
        <v>142</v>
      </c>
      <c r="H149" s="28">
        <v>128</v>
      </c>
    </row>
    <row r="150" spans="1:8">
      <c r="A150" s="3"/>
      <c r="B150" s="10" t="s">
        <v>34</v>
      </c>
      <c r="C150" s="13">
        <v>2400</v>
      </c>
      <c r="D150" s="13">
        <v>2400</v>
      </c>
      <c r="E150" s="13">
        <v>930</v>
      </c>
      <c r="F150" s="13">
        <v>480</v>
      </c>
      <c r="G150" s="13">
        <v>520</v>
      </c>
      <c r="H150" s="28">
        <v>470</v>
      </c>
    </row>
    <row r="151" spans="1:8">
      <c r="A151" s="3"/>
      <c r="B151" s="10" t="s">
        <v>64</v>
      </c>
      <c r="C151" s="13">
        <v>365</v>
      </c>
      <c r="D151" s="13">
        <v>1017.82</v>
      </c>
      <c r="E151" s="13">
        <v>604.52</v>
      </c>
      <c r="F151" s="13">
        <v>120</v>
      </c>
      <c r="G151" s="13">
        <v>223.3</v>
      </c>
      <c r="H151" s="28">
        <v>70</v>
      </c>
    </row>
    <row r="152" spans="1:8">
      <c r="A152" s="3"/>
      <c r="B152" s="48" t="s">
        <v>87</v>
      </c>
      <c r="C152" s="49">
        <v>1422</v>
      </c>
      <c r="D152" s="49">
        <v>2066.52</v>
      </c>
      <c r="E152" s="49">
        <v>862.52</v>
      </c>
      <c r="F152" s="49">
        <v>389</v>
      </c>
      <c r="G152" s="49">
        <v>537</v>
      </c>
      <c r="H152" s="45">
        <v>278</v>
      </c>
    </row>
    <row r="153" spans="1:8">
      <c r="A153" s="3"/>
      <c r="B153" s="48" t="s">
        <v>88</v>
      </c>
      <c r="C153" s="49">
        <v>7127</v>
      </c>
      <c r="D153" s="49">
        <v>7112</v>
      </c>
      <c r="E153" s="49">
        <v>1980</v>
      </c>
      <c r="F153" s="49">
        <v>1499.6</v>
      </c>
      <c r="G153" s="49">
        <v>1944.6</v>
      </c>
      <c r="H153" s="45">
        <v>1687.8</v>
      </c>
    </row>
    <row r="154" spans="1:8">
      <c r="A154" s="3"/>
      <c r="B154" s="48" t="s">
        <v>89</v>
      </c>
      <c r="C154" s="49">
        <v>703</v>
      </c>
      <c r="D154" s="49">
        <v>693.68</v>
      </c>
      <c r="E154" s="49">
        <v>226.45</v>
      </c>
      <c r="F154" s="49">
        <v>189.25</v>
      </c>
      <c r="G154" s="49">
        <v>134.18</v>
      </c>
      <c r="H154" s="45">
        <v>143.80000000000001</v>
      </c>
    </row>
    <row r="155" spans="1:8">
      <c r="A155" s="3"/>
      <c r="B155" s="48" t="s">
        <v>90</v>
      </c>
      <c r="C155" s="49">
        <v>400</v>
      </c>
      <c r="D155" s="49">
        <v>400</v>
      </c>
      <c r="E155" s="49">
        <v>400</v>
      </c>
      <c r="F155" s="49">
        <v>0</v>
      </c>
      <c r="G155" s="49">
        <v>0</v>
      </c>
      <c r="H155" s="45">
        <v>0</v>
      </c>
    </row>
    <row r="156" spans="1:8">
      <c r="A156" s="3"/>
      <c r="B156" s="48" t="s">
        <v>91</v>
      </c>
      <c r="C156" s="49">
        <v>1065</v>
      </c>
      <c r="D156" s="49">
        <v>1170.5999999999999</v>
      </c>
      <c r="E156" s="49">
        <v>247.4</v>
      </c>
      <c r="F156" s="49">
        <v>291.10000000000002</v>
      </c>
      <c r="G156" s="49">
        <v>351.2</v>
      </c>
      <c r="H156" s="45">
        <v>280.89999999999998</v>
      </c>
    </row>
    <row r="157" spans="1:8">
      <c r="A157" s="3"/>
      <c r="B157" s="48" t="s">
        <v>92</v>
      </c>
      <c r="C157" s="49">
        <v>1075</v>
      </c>
      <c r="D157" s="49">
        <v>1044.6199999999999</v>
      </c>
      <c r="E157" s="49">
        <v>322.5</v>
      </c>
      <c r="F157" s="49">
        <v>288.8</v>
      </c>
      <c r="G157" s="49">
        <v>201.97</v>
      </c>
      <c r="H157" s="45">
        <v>231.35</v>
      </c>
    </row>
    <row r="158" spans="1:8">
      <c r="A158" s="4">
        <v>10</v>
      </c>
      <c r="B158" s="15" t="s">
        <v>15</v>
      </c>
      <c r="C158" s="12">
        <f t="shared" ref="C158:H158" si="39">C159+C160+C161+C162</f>
        <v>9887</v>
      </c>
      <c r="D158" s="12">
        <f t="shared" si="39"/>
        <v>16820.68</v>
      </c>
      <c r="E158" s="12">
        <f t="shared" si="39"/>
        <v>4462.1900000000005</v>
      </c>
      <c r="F158" s="12">
        <f t="shared" si="39"/>
        <v>3207.26</v>
      </c>
      <c r="G158" s="12">
        <f t="shared" si="39"/>
        <v>6495.92</v>
      </c>
      <c r="H158" s="12">
        <f t="shared" si="39"/>
        <v>2655.31</v>
      </c>
    </row>
    <row r="159" spans="1:8">
      <c r="A159" s="3"/>
      <c r="B159" s="10" t="s">
        <v>32</v>
      </c>
      <c r="C159" s="13">
        <v>954</v>
      </c>
      <c r="D159" s="13">
        <v>1086.69</v>
      </c>
      <c r="E159" s="13">
        <v>249.6</v>
      </c>
      <c r="F159" s="13">
        <v>297.77</v>
      </c>
      <c r="G159" s="13">
        <v>314.36</v>
      </c>
      <c r="H159" s="28">
        <v>224.96</v>
      </c>
    </row>
    <row r="160" spans="1:8">
      <c r="A160" s="3"/>
      <c r="B160" s="10" t="s">
        <v>33</v>
      </c>
      <c r="C160" s="13">
        <v>6710</v>
      </c>
      <c r="D160" s="13">
        <v>9957.31</v>
      </c>
      <c r="E160" s="13">
        <v>3257.61</v>
      </c>
      <c r="F160" s="13">
        <v>1791.49</v>
      </c>
      <c r="G160" s="13">
        <v>3907.86</v>
      </c>
      <c r="H160" s="28">
        <v>1000.35</v>
      </c>
    </row>
    <row r="161" spans="1:8">
      <c r="A161" s="3"/>
      <c r="B161" s="10" t="s">
        <v>208</v>
      </c>
      <c r="C161" s="13">
        <v>1750</v>
      </c>
      <c r="D161" s="13">
        <v>1700</v>
      </c>
      <c r="E161" s="13">
        <v>0</v>
      </c>
      <c r="F161" s="13">
        <v>0</v>
      </c>
      <c r="G161" s="13">
        <v>825</v>
      </c>
      <c r="H161" s="28">
        <v>875</v>
      </c>
    </row>
    <row r="162" spans="1:8">
      <c r="A162" s="3"/>
      <c r="B162" s="10" t="s">
        <v>64</v>
      </c>
      <c r="C162" s="13">
        <v>473</v>
      </c>
      <c r="D162" s="13">
        <v>4076.68</v>
      </c>
      <c r="E162" s="13">
        <v>954.98</v>
      </c>
      <c r="F162" s="13">
        <v>1118</v>
      </c>
      <c r="G162" s="13">
        <v>1448.7</v>
      </c>
      <c r="H162" s="28">
        <v>555</v>
      </c>
    </row>
    <row r="163" spans="1:8">
      <c r="A163" s="3"/>
      <c r="B163" s="48" t="s">
        <v>93</v>
      </c>
      <c r="C163" s="49">
        <v>300</v>
      </c>
      <c r="D163" s="49">
        <v>1892.07</v>
      </c>
      <c r="E163" s="49">
        <v>466.08</v>
      </c>
      <c r="F163" s="49">
        <v>865</v>
      </c>
      <c r="G163" s="49">
        <v>537</v>
      </c>
      <c r="H163" s="45">
        <v>24</v>
      </c>
    </row>
    <row r="164" spans="1:8">
      <c r="A164" s="3"/>
      <c r="B164" s="48" t="s">
        <v>94</v>
      </c>
      <c r="C164" s="49">
        <v>1932</v>
      </c>
      <c r="D164" s="49">
        <v>4300</v>
      </c>
      <c r="E164" s="49">
        <v>1597</v>
      </c>
      <c r="F164" s="49">
        <v>1356.24</v>
      </c>
      <c r="G164" s="49">
        <v>1243</v>
      </c>
      <c r="H164" s="45">
        <v>103.76</v>
      </c>
    </row>
    <row r="165" spans="1:8">
      <c r="A165" s="3"/>
      <c r="B165" s="48" t="s">
        <v>209</v>
      </c>
      <c r="C165" s="49">
        <v>218</v>
      </c>
      <c r="D165" s="49">
        <v>218</v>
      </c>
      <c r="E165" s="49">
        <v>0</v>
      </c>
      <c r="F165" s="49">
        <v>70</v>
      </c>
      <c r="G165" s="49">
        <v>75</v>
      </c>
      <c r="H165" s="45">
        <v>73</v>
      </c>
    </row>
    <row r="166" spans="1:8">
      <c r="A166" s="3"/>
      <c r="B166" s="48" t="s">
        <v>95</v>
      </c>
      <c r="C166" s="49">
        <v>7437</v>
      </c>
      <c r="D166" s="49">
        <v>10410.61</v>
      </c>
      <c r="E166" s="49">
        <v>2399.12</v>
      </c>
      <c r="F166" s="49">
        <v>916.02</v>
      </c>
      <c r="G166" s="49">
        <v>4640.92</v>
      </c>
      <c r="H166" s="45">
        <v>2454.5500000000002</v>
      </c>
    </row>
    <row r="167" spans="1:8">
      <c r="A167" s="4">
        <v>11</v>
      </c>
      <c r="B167" s="15" t="s">
        <v>14</v>
      </c>
      <c r="C167" s="12">
        <f t="shared" ref="C167:H167" si="40">C169+C168</f>
        <v>2248</v>
      </c>
      <c r="D167" s="12">
        <f>D169+D168+D170</f>
        <v>2985</v>
      </c>
      <c r="E167" s="12">
        <f t="shared" si="40"/>
        <v>564.04999999999995</v>
      </c>
      <c r="F167" s="12">
        <f>F169+F168+F170</f>
        <v>992.05</v>
      </c>
      <c r="G167" s="12">
        <f t="shared" si="40"/>
        <v>1023.95</v>
      </c>
      <c r="H167" s="12">
        <f t="shared" si="40"/>
        <v>404.95</v>
      </c>
    </row>
    <row r="168" spans="1:8">
      <c r="A168" s="4"/>
      <c r="B168" s="10" t="s">
        <v>32</v>
      </c>
      <c r="C168" s="26">
        <v>1041</v>
      </c>
      <c r="D168" s="26">
        <v>1041</v>
      </c>
      <c r="E168" s="26">
        <v>283.25</v>
      </c>
      <c r="F168" s="26">
        <v>294.25</v>
      </c>
      <c r="G168" s="26">
        <v>291.25</v>
      </c>
      <c r="H168" s="26">
        <v>172.25</v>
      </c>
    </row>
    <row r="169" spans="1:8">
      <c r="A169" s="3"/>
      <c r="B169" s="10" t="s">
        <v>33</v>
      </c>
      <c r="C169" s="13">
        <v>1207</v>
      </c>
      <c r="D169" s="13">
        <v>1707</v>
      </c>
      <c r="E169" s="13">
        <v>280.8</v>
      </c>
      <c r="F169" s="13">
        <v>460.8</v>
      </c>
      <c r="G169" s="13">
        <v>732.7</v>
      </c>
      <c r="H169" s="28">
        <v>232.7</v>
      </c>
    </row>
    <row r="170" spans="1:8">
      <c r="A170" s="3"/>
      <c r="B170" s="10" t="s">
        <v>64</v>
      </c>
      <c r="C170" s="13">
        <v>0</v>
      </c>
      <c r="D170" s="13">
        <v>237</v>
      </c>
      <c r="E170" s="13">
        <v>0</v>
      </c>
      <c r="F170" s="13">
        <v>237</v>
      </c>
      <c r="G170" s="13">
        <v>0</v>
      </c>
      <c r="H170" s="28">
        <v>0</v>
      </c>
    </row>
    <row r="171" spans="1:8">
      <c r="A171" s="3"/>
      <c r="B171" s="48" t="s">
        <v>96</v>
      </c>
      <c r="C171" s="49">
        <v>1747</v>
      </c>
      <c r="D171" s="49">
        <v>2484</v>
      </c>
      <c r="E171" s="49">
        <v>564.04999999999995</v>
      </c>
      <c r="F171" s="49">
        <v>825.05</v>
      </c>
      <c r="G171" s="49">
        <v>856.95</v>
      </c>
      <c r="H171" s="45">
        <v>237.95</v>
      </c>
    </row>
    <row r="172" spans="1:8">
      <c r="A172" s="3"/>
      <c r="B172" s="48" t="s">
        <v>97</v>
      </c>
      <c r="C172" s="49">
        <v>501</v>
      </c>
      <c r="D172" s="49">
        <v>501</v>
      </c>
      <c r="E172" s="49">
        <v>0</v>
      </c>
      <c r="F172" s="49">
        <v>167</v>
      </c>
      <c r="G172" s="49">
        <v>167</v>
      </c>
      <c r="H172" s="45">
        <v>167</v>
      </c>
    </row>
    <row r="173" spans="1:8">
      <c r="A173" s="4">
        <v>12</v>
      </c>
      <c r="B173" s="15" t="s">
        <v>13</v>
      </c>
      <c r="C173" s="12">
        <f>C175</f>
        <v>4602</v>
      </c>
      <c r="D173" s="12">
        <f>D175+D174</f>
        <v>7952</v>
      </c>
      <c r="E173" s="12">
        <f>E175+E174</f>
        <v>1212.5</v>
      </c>
      <c r="F173" s="12">
        <f>F175+F174</f>
        <v>2065.5</v>
      </c>
      <c r="G173" s="12">
        <f>G175+G174</f>
        <v>1236.5</v>
      </c>
      <c r="H173" s="12">
        <f>H175+H174</f>
        <v>3437.5</v>
      </c>
    </row>
    <row r="174" spans="1:8">
      <c r="A174" s="4"/>
      <c r="B174" s="10" t="s">
        <v>33</v>
      </c>
      <c r="C174" s="40">
        <v>0</v>
      </c>
      <c r="D174" s="40">
        <v>3350</v>
      </c>
      <c r="E174" s="40">
        <v>555</v>
      </c>
      <c r="F174" s="40">
        <v>1315</v>
      </c>
      <c r="G174" s="40">
        <v>765</v>
      </c>
      <c r="H174" s="40">
        <v>715</v>
      </c>
    </row>
    <row r="175" spans="1:8">
      <c r="A175" s="4"/>
      <c r="B175" s="15" t="s">
        <v>62</v>
      </c>
      <c r="C175" s="39">
        <v>4602</v>
      </c>
      <c r="D175" s="39">
        <v>4602</v>
      </c>
      <c r="E175" s="39">
        <v>657.5</v>
      </c>
      <c r="F175" s="39">
        <v>750.5</v>
      </c>
      <c r="G175" s="26">
        <v>471.5</v>
      </c>
      <c r="H175" s="28">
        <v>2722.5</v>
      </c>
    </row>
    <row r="176" spans="1:8">
      <c r="A176" s="4"/>
      <c r="B176" s="47" t="s">
        <v>98</v>
      </c>
      <c r="C176" s="46">
        <v>1602</v>
      </c>
      <c r="D176" s="46">
        <v>1602</v>
      </c>
      <c r="E176" s="46">
        <v>475.5</v>
      </c>
      <c r="F176" s="46">
        <v>400.5</v>
      </c>
      <c r="G176" s="49">
        <v>400.5</v>
      </c>
      <c r="H176" s="45">
        <v>325</v>
      </c>
    </row>
    <row r="177" spans="1:8">
      <c r="A177" s="4"/>
      <c r="B177" s="47" t="s">
        <v>198</v>
      </c>
      <c r="C177" s="46">
        <v>3000</v>
      </c>
      <c r="D177" s="46">
        <v>3000</v>
      </c>
      <c r="E177" s="46">
        <v>182</v>
      </c>
      <c r="F177" s="46">
        <v>350</v>
      </c>
      <c r="G177" s="49">
        <v>71</v>
      </c>
      <c r="H177" s="45">
        <v>2397</v>
      </c>
    </row>
    <row r="178" spans="1:8">
      <c r="A178" s="4"/>
      <c r="B178" s="47" t="s">
        <v>222</v>
      </c>
      <c r="C178" s="46">
        <v>0</v>
      </c>
      <c r="D178" s="46">
        <v>3350</v>
      </c>
      <c r="E178" s="46">
        <v>555</v>
      </c>
      <c r="F178" s="46">
        <v>1315</v>
      </c>
      <c r="G178" s="49">
        <v>765</v>
      </c>
      <c r="H178" s="45">
        <v>715</v>
      </c>
    </row>
    <row r="179" spans="1:8">
      <c r="A179" s="4">
        <v>13</v>
      </c>
      <c r="B179" s="15" t="s">
        <v>12</v>
      </c>
      <c r="C179" s="12">
        <f t="shared" ref="C179:H179" si="41">C180+C184+C183</f>
        <v>120290</v>
      </c>
      <c r="D179" s="12">
        <f t="shared" si="41"/>
        <v>118949</v>
      </c>
      <c r="E179" s="12">
        <f>E180+E184+E183</f>
        <v>10211</v>
      </c>
      <c r="F179" s="12">
        <f t="shared" si="41"/>
        <v>8985</v>
      </c>
      <c r="G179" s="12">
        <f t="shared" si="41"/>
        <v>48854</v>
      </c>
      <c r="H179" s="12">
        <f t="shared" si="41"/>
        <v>50899</v>
      </c>
    </row>
    <row r="180" spans="1:8">
      <c r="A180" s="3"/>
      <c r="B180" s="10" t="s">
        <v>39</v>
      </c>
      <c r="C180" s="13">
        <v>17000</v>
      </c>
      <c r="D180" s="13">
        <v>19000</v>
      </c>
      <c r="E180" s="13">
        <v>10179</v>
      </c>
      <c r="F180" s="13">
        <v>8821</v>
      </c>
      <c r="G180" s="13">
        <v>0</v>
      </c>
      <c r="H180" s="28">
        <v>0</v>
      </c>
    </row>
    <row r="181" spans="1:8">
      <c r="A181" s="3"/>
      <c r="B181" s="95" t="s">
        <v>199</v>
      </c>
      <c r="C181" s="13">
        <v>9000</v>
      </c>
      <c r="D181" s="13">
        <v>11000</v>
      </c>
      <c r="E181" s="13">
        <v>6000</v>
      </c>
      <c r="F181" s="13">
        <v>5000</v>
      </c>
      <c r="G181" s="13">
        <v>0</v>
      </c>
      <c r="H181" s="28">
        <v>0</v>
      </c>
    </row>
    <row r="182" spans="1:8">
      <c r="A182" s="3"/>
      <c r="B182" s="95" t="s">
        <v>200</v>
      </c>
      <c r="C182" s="13">
        <v>8000</v>
      </c>
      <c r="D182" s="13">
        <v>8000</v>
      </c>
      <c r="E182" s="13">
        <v>4179</v>
      </c>
      <c r="F182" s="13">
        <v>3821</v>
      </c>
      <c r="G182" s="13">
        <v>0</v>
      </c>
      <c r="H182" s="28">
        <v>0</v>
      </c>
    </row>
    <row r="183" spans="1:8">
      <c r="A183" s="3"/>
      <c r="B183" s="10" t="s">
        <v>208</v>
      </c>
      <c r="C183" s="13">
        <v>103258</v>
      </c>
      <c r="D183" s="13">
        <v>98958</v>
      </c>
      <c r="E183" s="13">
        <v>0</v>
      </c>
      <c r="F183" s="13">
        <v>0</v>
      </c>
      <c r="G183" s="13">
        <v>48059</v>
      </c>
      <c r="H183" s="28">
        <v>50899</v>
      </c>
    </row>
    <row r="184" spans="1:8">
      <c r="A184" s="3"/>
      <c r="B184" s="10" t="s">
        <v>64</v>
      </c>
      <c r="C184" s="13">
        <v>32</v>
      </c>
      <c r="D184" s="13">
        <v>991</v>
      </c>
      <c r="E184" s="13">
        <v>32</v>
      </c>
      <c r="F184" s="13">
        <v>164</v>
      </c>
      <c r="G184" s="13">
        <v>795</v>
      </c>
      <c r="H184" s="28">
        <v>0</v>
      </c>
    </row>
    <row r="185" spans="1:8">
      <c r="A185" s="3"/>
      <c r="B185" s="48" t="s">
        <v>99</v>
      </c>
      <c r="C185" s="49">
        <v>120290</v>
      </c>
      <c r="D185" s="49">
        <v>119464</v>
      </c>
      <c r="E185" s="49">
        <v>10211</v>
      </c>
      <c r="F185" s="49">
        <v>8985</v>
      </c>
      <c r="G185" s="49">
        <v>48859</v>
      </c>
      <c r="H185" s="45">
        <v>51409</v>
      </c>
    </row>
    <row r="186" spans="1:8">
      <c r="A186" s="4">
        <v>14</v>
      </c>
      <c r="B186" s="16" t="s">
        <v>11</v>
      </c>
      <c r="C186" s="17">
        <v>30</v>
      </c>
      <c r="D186" s="17">
        <v>30</v>
      </c>
      <c r="E186" s="17">
        <v>0</v>
      </c>
      <c r="F186" s="17">
        <v>10</v>
      </c>
      <c r="G186" s="17">
        <v>10</v>
      </c>
      <c r="H186" s="17">
        <v>10</v>
      </c>
    </row>
    <row r="187" spans="1:8">
      <c r="A187" s="4"/>
      <c r="B187" s="10" t="s">
        <v>33</v>
      </c>
      <c r="C187" s="29">
        <v>30</v>
      </c>
      <c r="D187" s="29">
        <v>30</v>
      </c>
      <c r="E187" s="29">
        <v>0</v>
      </c>
      <c r="F187" s="29">
        <v>10</v>
      </c>
      <c r="G187" s="29">
        <v>10</v>
      </c>
      <c r="H187" s="29">
        <v>10</v>
      </c>
    </row>
    <row r="188" spans="1:8">
      <c r="A188" s="4">
        <v>15</v>
      </c>
      <c r="B188" s="16" t="s">
        <v>10</v>
      </c>
      <c r="C188" s="17">
        <f t="shared" ref="C188:H188" si="42">C189+C190+C192+C191</f>
        <v>21873</v>
      </c>
      <c r="D188" s="17">
        <f t="shared" si="42"/>
        <v>23206</v>
      </c>
      <c r="E188" s="17">
        <f t="shared" si="42"/>
        <v>370.65</v>
      </c>
      <c r="F188" s="17">
        <f t="shared" si="42"/>
        <v>961.65</v>
      </c>
      <c r="G188" s="17">
        <f t="shared" si="42"/>
        <v>11315.4</v>
      </c>
      <c r="H188" s="17">
        <f t="shared" si="42"/>
        <v>10558.3</v>
      </c>
    </row>
    <row r="189" spans="1:8">
      <c r="A189" s="3"/>
      <c r="B189" s="10" t="s">
        <v>32</v>
      </c>
      <c r="C189" s="18">
        <v>302</v>
      </c>
      <c r="D189" s="18">
        <v>302</v>
      </c>
      <c r="E189" s="18">
        <v>76.650000000000006</v>
      </c>
      <c r="F189" s="18">
        <v>79.25</v>
      </c>
      <c r="G189" s="18">
        <v>79.8</v>
      </c>
      <c r="H189" s="28">
        <v>66.3</v>
      </c>
    </row>
    <row r="190" spans="1:8">
      <c r="A190" s="3"/>
      <c r="B190" s="10" t="s">
        <v>33</v>
      </c>
      <c r="C190" s="18">
        <v>550</v>
      </c>
      <c r="D190" s="18">
        <v>2150</v>
      </c>
      <c r="E190" s="18">
        <v>258</v>
      </c>
      <c r="F190" s="18">
        <v>822.4</v>
      </c>
      <c r="G190" s="18">
        <v>1063.5999999999999</v>
      </c>
      <c r="H190" s="28">
        <v>6</v>
      </c>
    </row>
    <row r="191" spans="1:8">
      <c r="A191" s="3"/>
      <c r="B191" s="10" t="s">
        <v>208</v>
      </c>
      <c r="C191" s="18">
        <v>20985</v>
      </c>
      <c r="D191" s="18">
        <v>20550</v>
      </c>
      <c r="E191" s="18">
        <v>0</v>
      </c>
      <c r="F191" s="18">
        <v>0</v>
      </c>
      <c r="G191" s="18">
        <v>10089</v>
      </c>
      <c r="H191" s="28">
        <v>10461</v>
      </c>
    </row>
    <row r="192" spans="1:8">
      <c r="A192" s="3"/>
      <c r="B192" s="10" t="s">
        <v>64</v>
      </c>
      <c r="C192" s="18">
        <v>36</v>
      </c>
      <c r="D192" s="18">
        <v>204</v>
      </c>
      <c r="E192" s="18">
        <v>36</v>
      </c>
      <c r="F192" s="18">
        <v>60</v>
      </c>
      <c r="G192" s="18">
        <v>83</v>
      </c>
      <c r="H192" s="28">
        <v>25</v>
      </c>
    </row>
    <row r="193" spans="1:8">
      <c r="A193" s="3"/>
      <c r="B193" s="48" t="s">
        <v>100</v>
      </c>
      <c r="C193" s="18">
        <v>21873</v>
      </c>
      <c r="D193" s="18">
        <v>23211</v>
      </c>
      <c r="E193" s="18">
        <v>370.65</v>
      </c>
      <c r="F193" s="18">
        <v>961.65</v>
      </c>
      <c r="G193" s="18">
        <v>11315.4</v>
      </c>
      <c r="H193" s="28">
        <v>10563.3</v>
      </c>
    </row>
    <row r="194" spans="1:8">
      <c r="A194" s="21" t="s">
        <v>9</v>
      </c>
      <c r="B194" s="21" t="s">
        <v>8</v>
      </c>
      <c r="C194" s="22">
        <f t="shared" ref="C194:H194" si="43">C92+C97+C104+C107+C114+C126+C132+C146+C158+C167+C173+C179+C186+C188</f>
        <v>276810</v>
      </c>
      <c r="D194" s="22">
        <f t="shared" si="43"/>
        <v>283651.5</v>
      </c>
      <c r="E194" s="22">
        <f t="shared" si="43"/>
        <v>40784.9</v>
      </c>
      <c r="F194" s="22">
        <f t="shared" si="43"/>
        <v>38703.170000000006</v>
      </c>
      <c r="G194" s="22">
        <f t="shared" si="43"/>
        <v>104979.06999999999</v>
      </c>
      <c r="H194" s="22">
        <f t="shared" si="43"/>
        <v>99184.36</v>
      </c>
    </row>
    <row r="195" spans="1:8">
      <c r="A195" s="4" t="s">
        <v>7</v>
      </c>
      <c r="B195" s="4" t="s">
        <v>223</v>
      </c>
      <c r="C195" s="14">
        <f t="shared" ref="C195:H195" si="44">C91-C194</f>
        <v>0</v>
      </c>
      <c r="D195" s="14">
        <f t="shared" si="44"/>
        <v>-1236.5</v>
      </c>
      <c r="E195" s="14">
        <f t="shared" si="44"/>
        <v>-1236.5</v>
      </c>
      <c r="F195" s="14">
        <f t="shared" si="44"/>
        <v>0</v>
      </c>
      <c r="G195" s="14">
        <f t="shared" si="44"/>
        <v>0</v>
      </c>
      <c r="H195" s="14">
        <f t="shared" si="44"/>
        <v>0</v>
      </c>
    </row>
    <row r="196" spans="1:8">
      <c r="A196" s="21" t="s">
        <v>56</v>
      </c>
      <c r="B196" s="21" t="s">
        <v>55</v>
      </c>
      <c r="C196" s="22">
        <f t="shared" ref="C196:H196" si="45">C197+C198+C199+C200+C201+C202+C204+C205+C206+C207+C203</f>
        <v>276810</v>
      </c>
      <c r="D196" s="22">
        <f t="shared" si="45"/>
        <v>283651.5</v>
      </c>
      <c r="E196" s="22">
        <f t="shared" si="45"/>
        <v>40784.899999999994</v>
      </c>
      <c r="F196" s="22">
        <f t="shared" si="45"/>
        <v>38703.169999999991</v>
      </c>
      <c r="G196" s="22">
        <f t="shared" si="45"/>
        <v>104979.07</v>
      </c>
      <c r="H196" s="22">
        <f t="shared" si="45"/>
        <v>99184.36</v>
      </c>
    </row>
    <row r="197" spans="1:8">
      <c r="A197" s="3">
        <v>1</v>
      </c>
      <c r="B197" s="2" t="s">
        <v>5</v>
      </c>
      <c r="C197" s="14">
        <f t="shared" ref="C197:H197" si="46">C93+C108+C115+C133+C147+C159+C189+C127+C168</f>
        <v>59512</v>
      </c>
      <c r="D197" s="14">
        <f t="shared" si="46"/>
        <v>59344.69</v>
      </c>
      <c r="E197" s="14">
        <f t="shared" si="46"/>
        <v>15085.53</v>
      </c>
      <c r="F197" s="14">
        <f t="shared" si="46"/>
        <v>15359.2</v>
      </c>
      <c r="G197" s="14">
        <f t="shared" si="46"/>
        <v>15377.240000000002</v>
      </c>
      <c r="H197" s="14">
        <f t="shared" si="46"/>
        <v>13522.72</v>
      </c>
    </row>
    <row r="198" spans="1:8">
      <c r="A198" s="3">
        <v>2</v>
      </c>
      <c r="B198" s="2" t="s">
        <v>4</v>
      </c>
      <c r="C198" s="14">
        <f>C94+C109+C116+C134+C148+C160+C169+C186+C190+C128</f>
        <v>18096</v>
      </c>
      <c r="D198" s="14">
        <f>D94+D109+D116+D134+D148+D160+D169+D186+D190+D128+D174</f>
        <v>32137.5</v>
      </c>
      <c r="E198" s="14">
        <f>E94+E109+E116+E134+E148+E160+E169+E186+E190+E128+E174</f>
        <v>9487.11</v>
      </c>
      <c r="F198" s="14">
        <f>F94+F109+F116+F134+F148+F160+F169+F186+F190+F128+F174</f>
        <v>8368</v>
      </c>
      <c r="G198" s="14">
        <f>G94+G109+G116+G134+G148+G160+G169+G186+G190+G128+G174</f>
        <v>10577.550000000001</v>
      </c>
      <c r="H198" s="14">
        <f>H94+H109+H116+H134+H148+H160+H169+H186+H190+H128+H174</f>
        <v>3704.8399999999997</v>
      </c>
    </row>
    <row r="199" spans="1:8">
      <c r="A199" s="3">
        <v>3</v>
      </c>
      <c r="B199" s="2" t="s">
        <v>58</v>
      </c>
      <c r="C199" s="14">
        <f t="shared" ref="C199:H199" si="47">C104</f>
        <v>3170</v>
      </c>
      <c r="D199" s="14">
        <f t="shared" si="47"/>
        <v>3170</v>
      </c>
      <c r="E199" s="14">
        <f t="shared" si="47"/>
        <v>725</v>
      </c>
      <c r="F199" s="14">
        <f t="shared" si="47"/>
        <v>806</v>
      </c>
      <c r="G199" s="14">
        <f t="shared" si="47"/>
        <v>803</v>
      </c>
      <c r="H199" s="14">
        <f t="shared" si="47"/>
        <v>836</v>
      </c>
    </row>
    <row r="200" spans="1:8">
      <c r="A200" s="3">
        <v>4</v>
      </c>
      <c r="B200" s="2" t="s">
        <v>3</v>
      </c>
      <c r="C200" s="14">
        <f t="shared" ref="C200:H200" si="48">C180</f>
        <v>17000</v>
      </c>
      <c r="D200" s="14">
        <f t="shared" si="48"/>
        <v>19000</v>
      </c>
      <c r="E200" s="14">
        <f t="shared" si="48"/>
        <v>10179</v>
      </c>
      <c r="F200" s="14">
        <f t="shared" si="48"/>
        <v>8821</v>
      </c>
      <c r="G200" s="14">
        <f t="shared" si="48"/>
        <v>0</v>
      </c>
      <c r="H200" s="14">
        <f t="shared" si="48"/>
        <v>0</v>
      </c>
    </row>
    <row r="201" spans="1:8">
      <c r="A201" s="3">
        <v>5</v>
      </c>
      <c r="B201" s="2" t="s">
        <v>101</v>
      </c>
      <c r="C201" s="14">
        <f t="shared" ref="C201:H201" si="49">C99</f>
        <v>10700</v>
      </c>
      <c r="D201" s="14">
        <f t="shared" si="49"/>
        <v>38.9</v>
      </c>
      <c r="E201" s="14">
        <f t="shared" si="49"/>
        <v>0</v>
      </c>
      <c r="F201" s="14">
        <f t="shared" si="49"/>
        <v>29.7</v>
      </c>
      <c r="G201" s="14">
        <f t="shared" si="49"/>
        <v>9</v>
      </c>
      <c r="H201" s="14">
        <f t="shared" si="49"/>
        <v>0.2</v>
      </c>
    </row>
    <row r="202" spans="1:8">
      <c r="A202" s="3">
        <v>6</v>
      </c>
      <c r="B202" s="2" t="s">
        <v>2</v>
      </c>
      <c r="C202" s="14">
        <f t="shared" ref="C202:H202" si="50">C98+C110+C135+C149</f>
        <v>5370</v>
      </c>
      <c r="D202" s="14">
        <f>D98+D110+D135+D149</f>
        <v>6206.4</v>
      </c>
      <c r="E202" s="14">
        <f t="shared" si="50"/>
        <v>1447.13</v>
      </c>
      <c r="F202" s="14">
        <f t="shared" si="50"/>
        <v>1898.15</v>
      </c>
      <c r="G202" s="14">
        <f t="shared" si="50"/>
        <v>1798.5700000000002</v>
      </c>
      <c r="H202" s="14">
        <f t="shared" si="50"/>
        <v>1062.55</v>
      </c>
    </row>
    <row r="203" spans="1:8">
      <c r="A203" s="3">
        <v>7</v>
      </c>
      <c r="B203" s="2" t="s">
        <v>197</v>
      </c>
      <c r="C203" s="14">
        <f t="shared" ref="C203:H203" si="51">C117+C136+C161+C191+C183</f>
        <v>153728</v>
      </c>
      <c r="D203" s="14">
        <f t="shared" si="51"/>
        <v>148298</v>
      </c>
      <c r="E203" s="14">
        <f t="shared" si="51"/>
        <v>0</v>
      </c>
      <c r="F203" s="14">
        <f t="shared" si="51"/>
        <v>0</v>
      </c>
      <c r="G203" s="14">
        <f t="shared" si="51"/>
        <v>72352</v>
      </c>
      <c r="H203" s="14">
        <f t="shared" si="51"/>
        <v>75946</v>
      </c>
    </row>
    <row r="204" spans="1:8">
      <c r="A204" s="3">
        <v>8</v>
      </c>
      <c r="B204" s="2" t="s">
        <v>1</v>
      </c>
      <c r="C204" s="14">
        <f t="shared" ref="C204:H204" si="52">C118+C129+C150</f>
        <v>2691</v>
      </c>
      <c r="D204" s="14">
        <f t="shared" si="52"/>
        <v>2732.51</v>
      </c>
      <c r="E204" s="14">
        <f t="shared" si="52"/>
        <v>1042.21</v>
      </c>
      <c r="F204" s="14">
        <f t="shared" si="52"/>
        <v>569.02</v>
      </c>
      <c r="G204" s="14">
        <f t="shared" si="52"/>
        <v>560.71</v>
      </c>
      <c r="H204" s="14">
        <f t="shared" si="52"/>
        <v>560.56999999999994</v>
      </c>
    </row>
    <row r="205" spans="1:8">
      <c r="A205" s="3">
        <v>9</v>
      </c>
      <c r="B205" s="2" t="s">
        <v>0</v>
      </c>
      <c r="C205" s="14">
        <f t="shared" ref="C205:H205" si="53">C119+C137</f>
        <v>160</v>
      </c>
      <c r="D205" s="14">
        <f t="shared" si="53"/>
        <v>168</v>
      </c>
      <c r="E205" s="14">
        <f t="shared" si="53"/>
        <v>53.92</v>
      </c>
      <c r="F205" s="14">
        <f t="shared" si="53"/>
        <v>56.6</v>
      </c>
      <c r="G205" s="14">
        <f t="shared" si="53"/>
        <v>3.5</v>
      </c>
      <c r="H205" s="14">
        <f t="shared" si="53"/>
        <v>53.98</v>
      </c>
    </row>
    <row r="206" spans="1:8">
      <c r="A206" s="3">
        <v>10</v>
      </c>
      <c r="B206" s="2" t="s">
        <v>37</v>
      </c>
      <c r="C206" s="14">
        <f t="shared" ref="C206:H206" si="54">C175+C102</f>
        <v>4802</v>
      </c>
      <c r="D206" s="14">
        <f t="shared" si="54"/>
        <v>4802</v>
      </c>
      <c r="E206" s="14">
        <f t="shared" si="54"/>
        <v>757.5</v>
      </c>
      <c r="F206" s="14">
        <f t="shared" si="54"/>
        <v>750.5</v>
      </c>
      <c r="G206" s="14">
        <f t="shared" si="54"/>
        <v>571.5</v>
      </c>
      <c r="H206" s="14">
        <f t="shared" si="54"/>
        <v>2722.5</v>
      </c>
    </row>
    <row r="207" spans="1:8">
      <c r="A207" s="3">
        <v>11</v>
      </c>
      <c r="B207" s="2" t="s">
        <v>35</v>
      </c>
      <c r="C207" s="14">
        <f>C120+C138+C151+C162+C192+C184+C111</f>
        <v>1581</v>
      </c>
      <c r="D207" s="14">
        <f>D120+D138+D151+D162+D192+D184+D111+D170+D95</f>
        <v>7753.5</v>
      </c>
      <c r="E207" s="14">
        <f>E120+E138+E151+E162+E192+E184+E111+E170+E95</f>
        <v>2007.5</v>
      </c>
      <c r="F207" s="14">
        <f>F120+F138+F151+F162+F192+F184+F111+F170+F95</f>
        <v>2045</v>
      </c>
      <c r="G207" s="14">
        <f>G120+G138+G151+G162+G192+G184+G111+G170+G95</f>
        <v>2926</v>
      </c>
      <c r="H207" s="14">
        <f>H120+H138+H151+H162+H192+H184+H111+H170+H95</f>
        <v>775</v>
      </c>
    </row>
    <row r="209" spans="1:8">
      <c r="B209" s="20" t="s">
        <v>228</v>
      </c>
      <c r="C209" s="20"/>
      <c r="D209" s="20"/>
      <c r="E209" s="20"/>
    </row>
    <row r="211" spans="1:8">
      <c r="A211" s="8" t="s">
        <v>31</v>
      </c>
      <c r="B211" s="35" t="s">
        <v>30</v>
      </c>
      <c r="C211" s="31" t="s">
        <v>57</v>
      </c>
      <c r="D211" s="31" t="s">
        <v>57</v>
      </c>
      <c r="E211" s="31" t="s">
        <v>57</v>
      </c>
      <c r="F211" s="31" t="s">
        <v>57</v>
      </c>
      <c r="G211" s="31" t="s">
        <v>57</v>
      </c>
      <c r="H211" s="41" t="s">
        <v>57</v>
      </c>
    </row>
    <row r="212" spans="1:8">
      <c r="A212" s="30" t="s">
        <v>29</v>
      </c>
      <c r="B212" s="36"/>
      <c r="C212" s="32" t="s">
        <v>60</v>
      </c>
      <c r="D212" s="32" t="s">
        <v>221</v>
      </c>
      <c r="E212" s="32" t="s">
        <v>65</v>
      </c>
      <c r="F212" s="32" t="s">
        <v>65</v>
      </c>
      <c r="G212" s="32" t="s">
        <v>65</v>
      </c>
      <c r="H212" s="42" t="s">
        <v>65</v>
      </c>
    </row>
    <row r="213" spans="1:8">
      <c r="A213" s="30"/>
      <c r="B213" s="36"/>
      <c r="C213" s="32"/>
      <c r="D213" s="32"/>
      <c r="E213" s="32" t="s">
        <v>24</v>
      </c>
      <c r="F213" s="32" t="s">
        <v>9</v>
      </c>
      <c r="G213" s="32" t="s">
        <v>7</v>
      </c>
      <c r="H213" s="42" t="s">
        <v>56</v>
      </c>
    </row>
    <row r="214" spans="1:8">
      <c r="A214" s="38"/>
      <c r="B214" s="37"/>
      <c r="C214" s="33" t="s">
        <v>203</v>
      </c>
      <c r="D214" s="33" t="s">
        <v>203</v>
      </c>
      <c r="E214" s="33" t="s">
        <v>203</v>
      </c>
      <c r="F214" s="33" t="s">
        <v>203</v>
      </c>
      <c r="G214" s="33" t="s">
        <v>203</v>
      </c>
      <c r="H214" s="43" t="s">
        <v>203</v>
      </c>
    </row>
    <row r="215" spans="1:8">
      <c r="A215" s="6" t="s">
        <v>28</v>
      </c>
      <c r="B215" s="6" t="s">
        <v>27</v>
      </c>
      <c r="C215" s="6">
        <v>1</v>
      </c>
      <c r="D215" s="6">
        <v>2</v>
      </c>
      <c r="E215" s="6">
        <v>2</v>
      </c>
      <c r="F215" s="6">
        <v>3</v>
      </c>
      <c r="G215" s="27">
        <v>4</v>
      </c>
      <c r="H215" s="34" t="s">
        <v>67</v>
      </c>
    </row>
    <row r="216" spans="1:8">
      <c r="A216" s="4">
        <v>1</v>
      </c>
      <c r="B216" s="15" t="s">
        <v>102</v>
      </c>
      <c r="C216" s="99">
        <f t="shared" ref="C216:H216" si="55">C217+C219+C220+C224+C225+C226+C221+C222+C223+C227+C218</f>
        <v>4983.8</v>
      </c>
      <c r="D216" s="99">
        <f t="shared" si="55"/>
        <v>5271.73</v>
      </c>
      <c r="E216" s="99">
        <f t="shared" si="55"/>
        <v>1672.45</v>
      </c>
      <c r="F216" s="99">
        <f t="shared" si="55"/>
        <v>1490.09</v>
      </c>
      <c r="G216" s="99">
        <f t="shared" si="55"/>
        <v>898.43999999999994</v>
      </c>
      <c r="H216" s="99">
        <f t="shared" si="55"/>
        <v>1210.75</v>
      </c>
    </row>
    <row r="217" spans="1:8">
      <c r="A217" s="3"/>
      <c r="B217" s="9" t="s">
        <v>44</v>
      </c>
      <c r="C217" s="13">
        <v>797.2</v>
      </c>
      <c r="D217" s="13">
        <v>850.52</v>
      </c>
      <c r="E217" s="13">
        <v>233.5</v>
      </c>
      <c r="F217" s="13">
        <v>199.6</v>
      </c>
      <c r="G217" s="13">
        <v>224.12</v>
      </c>
      <c r="H217" s="29">
        <v>193.3</v>
      </c>
    </row>
    <row r="218" spans="1:8">
      <c r="A218" s="3"/>
      <c r="B218" s="9" t="s">
        <v>110</v>
      </c>
      <c r="C218" s="13">
        <v>339</v>
      </c>
      <c r="D218" s="13">
        <v>339</v>
      </c>
      <c r="E218" s="13">
        <v>156</v>
      </c>
      <c r="F218" s="13">
        <v>63</v>
      </c>
      <c r="G218" s="13">
        <v>62</v>
      </c>
      <c r="H218" s="29">
        <v>58</v>
      </c>
    </row>
    <row r="219" spans="1:8">
      <c r="A219" s="3"/>
      <c r="B219" s="9" t="s">
        <v>45</v>
      </c>
      <c r="C219" s="13">
        <v>394</v>
      </c>
      <c r="D219" s="13">
        <v>394</v>
      </c>
      <c r="E219" s="13">
        <v>99</v>
      </c>
      <c r="F219" s="13">
        <v>96</v>
      </c>
      <c r="G219" s="13">
        <v>107</v>
      </c>
      <c r="H219" s="29">
        <v>92</v>
      </c>
    </row>
    <row r="220" spans="1:8">
      <c r="A220" s="3"/>
      <c r="B220" s="9" t="s">
        <v>103</v>
      </c>
      <c r="C220" s="13">
        <v>315</v>
      </c>
      <c r="D220" s="13">
        <v>315</v>
      </c>
      <c r="E220" s="13">
        <v>79</v>
      </c>
      <c r="F220" s="13">
        <v>78</v>
      </c>
      <c r="G220" s="13">
        <v>79</v>
      </c>
      <c r="H220" s="29">
        <v>79</v>
      </c>
    </row>
    <row r="221" spans="1:8">
      <c r="A221" s="3"/>
      <c r="B221" s="9" t="s">
        <v>112</v>
      </c>
      <c r="C221" s="13">
        <v>2307.8000000000002</v>
      </c>
      <c r="D221" s="13">
        <v>2307.8000000000002</v>
      </c>
      <c r="E221" s="13">
        <v>756.5</v>
      </c>
      <c r="F221" s="13">
        <v>749.8</v>
      </c>
      <c r="G221" s="13">
        <v>167.8</v>
      </c>
      <c r="H221" s="29">
        <v>633.70000000000005</v>
      </c>
    </row>
    <row r="222" spans="1:8">
      <c r="A222" s="3"/>
      <c r="B222" s="9" t="s">
        <v>113</v>
      </c>
      <c r="C222" s="13">
        <v>21</v>
      </c>
      <c r="D222" s="13">
        <v>21</v>
      </c>
      <c r="E222" s="13">
        <v>6</v>
      </c>
      <c r="F222" s="13">
        <v>4</v>
      </c>
      <c r="G222" s="13">
        <v>7</v>
      </c>
      <c r="H222" s="29">
        <v>4</v>
      </c>
    </row>
    <row r="223" spans="1:8">
      <c r="A223" s="3"/>
      <c r="B223" s="9" t="s">
        <v>114</v>
      </c>
      <c r="C223" s="13">
        <v>2</v>
      </c>
      <c r="D223" s="13">
        <v>2</v>
      </c>
      <c r="E223" s="13">
        <v>1</v>
      </c>
      <c r="F223" s="13">
        <v>0</v>
      </c>
      <c r="G223" s="13">
        <v>1</v>
      </c>
      <c r="H223" s="29">
        <v>0</v>
      </c>
    </row>
    <row r="224" spans="1:8">
      <c r="A224" s="3"/>
      <c r="B224" s="9" t="s">
        <v>104</v>
      </c>
      <c r="C224" s="13">
        <v>205</v>
      </c>
      <c r="D224" s="13">
        <v>260</v>
      </c>
      <c r="E224" s="13">
        <v>63.5</v>
      </c>
      <c r="F224" s="13">
        <v>66.5</v>
      </c>
      <c r="G224" s="13">
        <v>77.5</v>
      </c>
      <c r="H224" s="29">
        <v>52.5</v>
      </c>
    </row>
    <row r="225" spans="1:8">
      <c r="A225" s="3"/>
      <c r="B225" s="9" t="s">
        <v>105</v>
      </c>
      <c r="C225" s="13">
        <v>368</v>
      </c>
      <c r="D225" s="13">
        <v>503</v>
      </c>
      <c r="E225" s="13">
        <v>217</v>
      </c>
      <c r="F225" s="13">
        <v>151.33000000000001</v>
      </c>
      <c r="G225" s="13">
        <v>85.17</v>
      </c>
      <c r="H225" s="29">
        <v>49.5</v>
      </c>
    </row>
    <row r="226" spans="1:8">
      <c r="A226" s="3"/>
      <c r="B226" s="9" t="s">
        <v>106</v>
      </c>
      <c r="C226" s="13">
        <v>230</v>
      </c>
      <c r="D226" s="13">
        <v>230</v>
      </c>
      <c r="E226" s="13">
        <v>50</v>
      </c>
      <c r="F226" s="13">
        <v>52.5</v>
      </c>
      <c r="G226" s="13">
        <v>78.75</v>
      </c>
      <c r="H226" s="29">
        <v>48.75</v>
      </c>
    </row>
    <row r="227" spans="1:8">
      <c r="A227" s="3"/>
      <c r="B227" s="9" t="s">
        <v>107</v>
      </c>
      <c r="C227" s="13">
        <v>4.8</v>
      </c>
      <c r="D227" s="13">
        <v>49.41</v>
      </c>
      <c r="E227" s="13">
        <v>10.95</v>
      </c>
      <c r="F227" s="13">
        <v>29.36</v>
      </c>
      <c r="G227" s="13">
        <v>9.1</v>
      </c>
      <c r="H227" s="29">
        <v>0</v>
      </c>
    </row>
    <row r="228" spans="1:8">
      <c r="A228" s="4">
        <v>2</v>
      </c>
      <c r="B228" s="15" t="s">
        <v>108</v>
      </c>
      <c r="C228" s="99">
        <v>5370</v>
      </c>
      <c r="D228" s="99">
        <v>6206.4</v>
      </c>
      <c r="E228" s="99">
        <v>1447.13</v>
      </c>
      <c r="F228" s="99">
        <v>1898.15</v>
      </c>
      <c r="G228" s="99">
        <v>1738.57</v>
      </c>
      <c r="H228" s="99">
        <v>1122.55</v>
      </c>
    </row>
    <row r="229" spans="1:8">
      <c r="A229" s="21" t="s">
        <v>24</v>
      </c>
      <c r="B229" s="21" t="s">
        <v>23</v>
      </c>
      <c r="C229" s="101">
        <f t="shared" ref="C229:H229" si="56">C216+C228</f>
        <v>10353.799999999999</v>
      </c>
      <c r="D229" s="101">
        <f t="shared" si="56"/>
        <v>11478.13</v>
      </c>
      <c r="E229" s="101">
        <f t="shared" si="56"/>
        <v>3119.58</v>
      </c>
      <c r="F229" s="101">
        <f t="shared" si="56"/>
        <v>3388.24</v>
      </c>
      <c r="G229" s="101">
        <f t="shared" si="56"/>
        <v>2637.0099999999998</v>
      </c>
      <c r="H229" s="101">
        <f t="shared" si="56"/>
        <v>2333.3000000000002</v>
      </c>
    </row>
    <row r="230" spans="1:8">
      <c r="A230" s="4">
        <v>1</v>
      </c>
      <c r="B230" s="15" t="s">
        <v>21</v>
      </c>
      <c r="C230" s="99">
        <f t="shared" ref="C230:H230" si="57">C231+C232</f>
        <v>650</v>
      </c>
      <c r="D230" s="99">
        <f t="shared" si="57"/>
        <v>650</v>
      </c>
      <c r="E230" s="99">
        <f t="shared" si="57"/>
        <v>165</v>
      </c>
      <c r="F230" s="99">
        <f t="shared" si="57"/>
        <v>165</v>
      </c>
      <c r="G230" s="99">
        <f t="shared" si="57"/>
        <v>155</v>
      </c>
      <c r="H230" s="99">
        <f t="shared" si="57"/>
        <v>165</v>
      </c>
    </row>
    <row r="231" spans="1:8">
      <c r="A231" s="4"/>
      <c r="B231" s="10" t="s">
        <v>32</v>
      </c>
      <c r="C231" s="26">
        <v>370</v>
      </c>
      <c r="D231" s="26">
        <v>370</v>
      </c>
      <c r="E231" s="26">
        <v>92.5</v>
      </c>
      <c r="F231" s="26">
        <v>92.5</v>
      </c>
      <c r="G231" s="26">
        <v>91.5</v>
      </c>
      <c r="H231" s="29">
        <v>93.5</v>
      </c>
    </row>
    <row r="232" spans="1:8">
      <c r="A232" s="3"/>
      <c r="B232" s="10" t="s">
        <v>33</v>
      </c>
      <c r="C232" s="19">
        <v>280</v>
      </c>
      <c r="D232" s="19">
        <v>280</v>
      </c>
      <c r="E232" s="19">
        <v>72.5</v>
      </c>
      <c r="F232" s="19">
        <v>72.5</v>
      </c>
      <c r="G232" s="19">
        <v>63.5</v>
      </c>
      <c r="H232" s="29">
        <v>71.5</v>
      </c>
    </row>
    <row r="233" spans="1:8">
      <c r="A233" s="3"/>
      <c r="B233" s="47" t="s">
        <v>71</v>
      </c>
      <c r="C233" s="46">
        <v>650</v>
      </c>
      <c r="D233" s="46">
        <v>650</v>
      </c>
      <c r="E233" s="46">
        <v>165</v>
      </c>
      <c r="F233" s="46">
        <v>165</v>
      </c>
      <c r="G233" s="46">
        <v>155</v>
      </c>
      <c r="H233" s="102">
        <v>165</v>
      </c>
    </row>
    <row r="234" spans="1:8">
      <c r="A234" s="4">
        <v>2</v>
      </c>
      <c r="B234" s="15" t="s">
        <v>20</v>
      </c>
      <c r="C234" s="99">
        <f t="shared" ref="C234:H234" si="58">C235+C236</f>
        <v>2360</v>
      </c>
      <c r="D234" s="99">
        <f t="shared" si="58"/>
        <v>2600</v>
      </c>
      <c r="E234" s="99">
        <f t="shared" si="58"/>
        <v>610</v>
      </c>
      <c r="F234" s="99">
        <f t="shared" si="58"/>
        <v>762.5</v>
      </c>
      <c r="G234" s="99">
        <f t="shared" si="58"/>
        <v>740.75</v>
      </c>
      <c r="H234" s="99">
        <f t="shared" si="58"/>
        <v>486.75</v>
      </c>
    </row>
    <row r="235" spans="1:8">
      <c r="A235" s="3"/>
      <c r="B235" s="10" t="s">
        <v>32</v>
      </c>
      <c r="C235" s="13">
        <v>1760</v>
      </c>
      <c r="D235" s="13">
        <v>1760</v>
      </c>
      <c r="E235" s="13">
        <v>440</v>
      </c>
      <c r="F235" s="13">
        <v>440</v>
      </c>
      <c r="G235" s="13">
        <v>440</v>
      </c>
      <c r="H235" s="29">
        <v>440</v>
      </c>
    </row>
    <row r="236" spans="1:8">
      <c r="A236" s="3"/>
      <c r="B236" s="10" t="s">
        <v>33</v>
      </c>
      <c r="C236" s="13">
        <v>600</v>
      </c>
      <c r="D236" s="13">
        <v>840</v>
      </c>
      <c r="E236" s="13">
        <v>170</v>
      </c>
      <c r="F236" s="13">
        <v>322.5</v>
      </c>
      <c r="G236" s="13">
        <v>300.75</v>
      </c>
      <c r="H236" s="29">
        <v>46.75</v>
      </c>
    </row>
    <row r="237" spans="1:8">
      <c r="A237" s="3"/>
      <c r="B237" s="48" t="s">
        <v>73</v>
      </c>
      <c r="C237" s="49">
        <v>2360</v>
      </c>
      <c r="D237" s="49">
        <v>2600</v>
      </c>
      <c r="E237" s="49">
        <v>610</v>
      </c>
      <c r="F237" s="49">
        <v>762.5</v>
      </c>
      <c r="G237" s="49">
        <v>740.75</v>
      </c>
      <c r="H237" s="102">
        <v>486.75</v>
      </c>
    </row>
    <row r="238" spans="1:8">
      <c r="A238" s="4">
        <v>3</v>
      </c>
      <c r="B238" s="15" t="s">
        <v>19</v>
      </c>
      <c r="C238" s="99">
        <f t="shared" ref="C238:H238" si="59">C239+C240+C241+C242</f>
        <v>3794.8</v>
      </c>
      <c r="D238" s="99">
        <f t="shared" si="59"/>
        <v>3922.42</v>
      </c>
      <c r="E238" s="99">
        <f t="shared" si="59"/>
        <v>1270.9499999999998</v>
      </c>
      <c r="F238" s="99">
        <f t="shared" si="59"/>
        <v>1175.78</v>
      </c>
      <c r="G238" s="99">
        <f t="shared" si="59"/>
        <v>555.18999999999994</v>
      </c>
      <c r="H238" s="99">
        <f t="shared" si="59"/>
        <v>920.5</v>
      </c>
    </row>
    <row r="239" spans="1:8">
      <c r="A239" s="3"/>
      <c r="B239" s="10" t="s">
        <v>32</v>
      </c>
      <c r="C239" s="13">
        <v>160</v>
      </c>
      <c r="D239" s="13">
        <v>160</v>
      </c>
      <c r="E239" s="13">
        <v>56.83</v>
      </c>
      <c r="F239" s="13">
        <v>48</v>
      </c>
      <c r="G239" s="13">
        <v>36.17</v>
      </c>
      <c r="H239" s="29">
        <v>19</v>
      </c>
    </row>
    <row r="240" spans="1:8">
      <c r="A240" s="3"/>
      <c r="B240" s="10" t="s">
        <v>33</v>
      </c>
      <c r="C240" s="13">
        <v>3501.8</v>
      </c>
      <c r="D240" s="13">
        <v>3571.57</v>
      </c>
      <c r="E240" s="13">
        <v>1133.1199999999999</v>
      </c>
      <c r="F240" s="13">
        <v>1050.93</v>
      </c>
      <c r="G240" s="13">
        <v>509.02</v>
      </c>
      <c r="H240" s="29">
        <v>878.5</v>
      </c>
    </row>
    <row r="241" spans="1:8">
      <c r="A241" s="3"/>
      <c r="B241" s="10" t="s">
        <v>34</v>
      </c>
      <c r="C241" s="13">
        <v>58</v>
      </c>
      <c r="D241" s="13">
        <v>115.85</v>
      </c>
      <c r="E241" s="13">
        <v>18</v>
      </c>
      <c r="F241" s="13">
        <v>75.849999999999994</v>
      </c>
      <c r="G241" s="13">
        <v>4</v>
      </c>
      <c r="H241" s="29">
        <v>18</v>
      </c>
    </row>
    <row r="242" spans="1:8">
      <c r="A242" s="3"/>
      <c r="B242" s="10" t="s">
        <v>109</v>
      </c>
      <c r="C242" s="13">
        <v>75</v>
      </c>
      <c r="D242" s="13">
        <v>75</v>
      </c>
      <c r="E242" s="13">
        <v>63</v>
      </c>
      <c r="F242" s="13">
        <v>1</v>
      </c>
      <c r="G242" s="13">
        <v>6</v>
      </c>
      <c r="H242" s="29">
        <v>5</v>
      </c>
    </row>
    <row r="243" spans="1:8">
      <c r="A243" s="3"/>
      <c r="B243" s="48" t="s">
        <v>75</v>
      </c>
      <c r="C243" s="49">
        <v>1640</v>
      </c>
      <c r="D243" s="49">
        <v>1657.53</v>
      </c>
      <c r="E243" s="49">
        <v>551.15</v>
      </c>
      <c r="F243" s="49">
        <v>532.48</v>
      </c>
      <c r="G243" s="49">
        <v>129.9</v>
      </c>
      <c r="H243" s="102">
        <v>444</v>
      </c>
    </row>
    <row r="244" spans="1:8">
      <c r="A244" s="3"/>
      <c r="B244" s="48" t="s">
        <v>116</v>
      </c>
      <c r="C244" s="49">
        <v>202</v>
      </c>
      <c r="D244" s="49">
        <v>220.28</v>
      </c>
      <c r="E244" s="49">
        <v>67</v>
      </c>
      <c r="F244" s="49">
        <v>62.16</v>
      </c>
      <c r="G244" s="49">
        <v>52.12</v>
      </c>
      <c r="H244" s="102">
        <v>39</v>
      </c>
    </row>
    <row r="245" spans="1:8">
      <c r="A245" s="3"/>
      <c r="B245" s="48" t="s">
        <v>77</v>
      </c>
      <c r="C245" s="49">
        <v>1832.8</v>
      </c>
      <c r="D245" s="49">
        <v>1924.61</v>
      </c>
      <c r="E245" s="49">
        <v>604.79999999999995</v>
      </c>
      <c r="F245" s="49">
        <v>539.30999999999995</v>
      </c>
      <c r="G245" s="49">
        <v>345</v>
      </c>
      <c r="H245" s="102">
        <v>435.5</v>
      </c>
    </row>
    <row r="246" spans="1:8">
      <c r="A246" s="3"/>
      <c r="B246" s="48" t="s">
        <v>78</v>
      </c>
      <c r="C246" s="49">
        <v>120</v>
      </c>
      <c r="D246" s="49">
        <v>120</v>
      </c>
      <c r="E246" s="49">
        <v>48</v>
      </c>
      <c r="F246" s="49">
        <v>41.83</v>
      </c>
      <c r="G246" s="49">
        <v>28.17</v>
      </c>
      <c r="H246" s="102">
        <v>2</v>
      </c>
    </row>
    <row r="247" spans="1:8">
      <c r="A247" s="4">
        <v>4</v>
      </c>
      <c r="B247" s="15" t="s">
        <v>17</v>
      </c>
      <c r="C247" s="99">
        <f>C248+C249</f>
        <v>2727</v>
      </c>
      <c r="D247" s="99">
        <f>D248+D249+D250</f>
        <v>3443.71</v>
      </c>
      <c r="E247" s="99">
        <f>E248+E249+E250</f>
        <v>856.63</v>
      </c>
      <c r="F247" s="99">
        <f>F248+F249+F250</f>
        <v>1067.96</v>
      </c>
      <c r="G247" s="99">
        <f>G248+G249+G250</f>
        <v>965.07</v>
      </c>
      <c r="H247" s="99">
        <f>H248+H249+H250</f>
        <v>554.04999999999995</v>
      </c>
    </row>
    <row r="248" spans="1:8">
      <c r="A248" s="3"/>
      <c r="B248" s="10" t="s">
        <v>32</v>
      </c>
      <c r="C248" s="13">
        <v>1485</v>
      </c>
      <c r="D248" s="13">
        <v>1485</v>
      </c>
      <c r="E248" s="13">
        <v>379.93</v>
      </c>
      <c r="F248" s="13">
        <v>410.2</v>
      </c>
      <c r="G248" s="13">
        <v>365.87</v>
      </c>
      <c r="H248" s="29">
        <v>329</v>
      </c>
    </row>
    <row r="249" spans="1:8">
      <c r="A249" s="3"/>
      <c r="B249" s="10" t="s">
        <v>33</v>
      </c>
      <c r="C249" s="13">
        <v>1242</v>
      </c>
      <c r="D249" s="13">
        <v>1889.41</v>
      </c>
      <c r="E249" s="13">
        <v>476.7</v>
      </c>
      <c r="F249" s="13">
        <v>657.76</v>
      </c>
      <c r="G249" s="13">
        <v>533.20000000000005</v>
      </c>
      <c r="H249" s="29">
        <v>221.75</v>
      </c>
    </row>
    <row r="250" spans="1:8">
      <c r="A250" s="3"/>
      <c r="B250" s="10" t="s">
        <v>109</v>
      </c>
      <c r="C250" s="13">
        <v>0</v>
      </c>
      <c r="D250" s="13">
        <v>69.3</v>
      </c>
      <c r="E250" s="13">
        <v>0</v>
      </c>
      <c r="F250" s="13">
        <v>0</v>
      </c>
      <c r="G250" s="13">
        <v>66</v>
      </c>
      <c r="H250" s="29">
        <v>3.3</v>
      </c>
    </row>
    <row r="251" spans="1:8">
      <c r="A251" s="3"/>
      <c r="B251" s="48" t="s">
        <v>80</v>
      </c>
      <c r="C251" s="49">
        <v>1430</v>
      </c>
      <c r="D251" s="49">
        <v>1635.48</v>
      </c>
      <c r="E251" s="49">
        <v>477.63</v>
      </c>
      <c r="F251" s="49">
        <v>408.68</v>
      </c>
      <c r="G251" s="49">
        <v>418.67</v>
      </c>
      <c r="H251" s="102">
        <v>330.5</v>
      </c>
    </row>
    <row r="252" spans="1:8">
      <c r="A252" s="3"/>
      <c r="B252" s="48" t="s">
        <v>81</v>
      </c>
      <c r="C252" s="49">
        <v>250</v>
      </c>
      <c r="D252" s="49">
        <v>306.39999999999998</v>
      </c>
      <c r="E252" s="49">
        <v>79</v>
      </c>
      <c r="F252" s="49">
        <v>78.75</v>
      </c>
      <c r="G252" s="49">
        <v>99.4</v>
      </c>
      <c r="H252" s="102">
        <v>49.25</v>
      </c>
    </row>
    <row r="253" spans="1:8">
      <c r="A253" s="3"/>
      <c r="B253" s="48" t="s">
        <v>82</v>
      </c>
      <c r="C253" s="49">
        <v>1047</v>
      </c>
      <c r="D253" s="49">
        <v>1501.83</v>
      </c>
      <c r="E253" s="49">
        <v>300</v>
      </c>
      <c r="F253" s="49">
        <v>580.53</v>
      </c>
      <c r="G253" s="49">
        <v>447</v>
      </c>
      <c r="H253" s="102">
        <v>174.3</v>
      </c>
    </row>
    <row r="254" spans="1:8">
      <c r="A254" s="4">
        <v>5</v>
      </c>
      <c r="B254" s="15" t="s">
        <v>16</v>
      </c>
      <c r="C254" s="99">
        <f>C255+C256</f>
        <v>822</v>
      </c>
      <c r="D254" s="99">
        <f>D255+D256+D257</f>
        <v>862</v>
      </c>
      <c r="E254" s="99">
        <f>E255+E256+E257</f>
        <v>217</v>
      </c>
      <c r="F254" s="99">
        <f>F255+F256+F257</f>
        <v>217</v>
      </c>
      <c r="G254" s="99">
        <f>G255+G256+G257</f>
        <v>221</v>
      </c>
      <c r="H254" s="99">
        <f>H255+H256+H257</f>
        <v>207</v>
      </c>
    </row>
    <row r="255" spans="1:8">
      <c r="A255" s="3"/>
      <c r="B255" s="10" t="s">
        <v>32</v>
      </c>
      <c r="C255" s="13">
        <v>222</v>
      </c>
      <c r="D255" s="13">
        <v>222</v>
      </c>
      <c r="E255" s="13">
        <v>55.5</v>
      </c>
      <c r="F255" s="13">
        <v>55.5</v>
      </c>
      <c r="G255" s="13">
        <v>55.5</v>
      </c>
      <c r="H255" s="29">
        <v>55.5</v>
      </c>
    </row>
    <row r="256" spans="1:8">
      <c r="A256" s="3"/>
      <c r="B256" s="10" t="s">
        <v>33</v>
      </c>
      <c r="C256" s="13">
        <v>600</v>
      </c>
      <c r="D256" s="13">
        <v>627.5</v>
      </c>
      <c r="E256" s="13">
        <v>161.5</v>
      </c>
      <c r="F256" s="13">
        <v>161.5</v>
      </c>
      <c r="G256" s="13">
        <v>153</v>
      </c>
      <c r="H256" s="29">
        <v>151.5</v>
      </c>
    </row>
    <row r="257" spans="1:8">
      <c r="A257" s="3"/>
      <c r="B257" s="10" t="s">
        <v>109</v>
      </c>
      <c r="C257" s="13">
        <v>0</v>
      </c>
      <c r="D257" s="13">
        <v>12.5</v>
      </c>
      <c r="E257" s="13">
        <v>0</v>
      </c>
      <c r="F257" s="13">
        <v>0</v>
      </c>
      <c r="G257" s="13">
        <v>12.5</v>
      </c>
      <c r="H257" s="29">
        <v>0</v>
      </c>
    </row>
    <row r="258" spans="1:8">
      <c r="A258" s="3"/>
      <c r="B258" s="48" t="s">
        <v>87</v>
      </c>
      <c r="C258" s="49">
        <v>822</v>
      </c>
      <c r="D258" s="49">
        <v>862</v>
      </c>
      <c r="E258" s="49">
        <v>217</v>
      </c>
      <c r="F258" s="49">
        <v>217</v>
      </c>
      <c r="G258" s="49">
        <v>221</v>
      </c>
      <c r="H258" s="102">
        <v>207</v>
      </c>
    </row>
    <row r="259" spans="1:8">
      <c r="A259" s="21" t="s">
        <v>9</v>
      </c>
      <c r="B259" s="21" t="s">
        <v>8</v>
      </c>
      <c r="C259" s="101">
        <f t="shared" ref="C259:H259" si="60">C230+C234+C247+C254+C238</f>
        <v>10353.799999999999</v>
      </c>
      <c r="D259" s="101">
        <f t="shared" si="60"/>
        <v>11478.130000000001</v>
      </c>
      <c r="E259" s="101">
        <f t="shared" si="60"/>
        <v>3119.58</v>
      </c>
      <c r="F259" s="101">
        <f t="shared" si="60"/>
        <v>3388.24</v>
      </c>
      <c r="G259" s="101">
        <f t="shared" si="60"/>
        <v>2637.01</v>
      </c>
      <c r="H259" s="101">
        <f t="shared" si="60"/>
        <v>2333.3000000000002</v>
      </c>
    </row>
    <row r="260" spans="1:8">
      <c r="A260" s="4" t="s">
        <v>7</v>
      </c>
      <c r="B260" s="4" t="s">
        <v>6</v>
      </c>
      <c r="C260" s="14">
        <f t="shared" ref="C260:H260" si="61">C229-C259</f>
        <v>0</v>
      </c>
      <c r="D260" s="14">
        <f t="shared" si="61"/>
        <v>0</v>
      </c>
      <c r="E260" s="14">
        <f t="shared" si="61"/>
        <v>0</v>
      </c>
      <c r="F260" s="14">
        <f t="shared" si="61"/>
        <v>0</v>
      </c>
      <c r="G260" s="14">
        <f t="shared" si="61"/>
        <v>0</v>
      </c>
      <c r="H260" s="14">
        <f t="shared" si="61"/>
        <v>0</v>
      </c>
    </row>
    <row r="261" spans="1:8">
      <c r="A261" s="21" t="s">
        <v>56</v>
      </c>
      <c r="B261" s="21" t="s">
        <v>55</v>
      </c>
      <c r="C261" s="22">
        <f t="shared" ref="C261:H261" si="62">C262+C263+C264+C265</f>
        <v>10353.799999999999</v>
      </c>
      <c r="D261" s="22">
        <f t="shared" si="62"/>
        <v>11478.13</v>
      </c>
      <c r="E261" s="22">
        <f t="shared" si="62"/>
        <v>3119.58</v>
      </c>
      <c r="F261" s="22">
        <f t="shared" si="62"/>
        <v>3388.2400000000002</v>
      </c>
      <c r="G261" s="22">
        <f t="shared" si="62"/>
        <v>2637.01</v>
      </c>
      <c r="H261" s="22">
        <f t="shared" si="62"/>
        <v>2333.3000000000002</v>
      </c>
    </row>
    <row r="262" spans="1:8">
      <c r="A262" s="3">
        <v>1</v>
      </c>
      <c r="B262" s="2" t="s">
        <v>5</v>
      </c>
      <c r="C262" s="14">
        <f t="shared" ref="C262:H263" si="63">C231+C235+C239+C248+C255</f>
        <v>3997</v>
      </c>
      <c r="D262" s="14">
        <f t="shared" si="63"/>
        <v>3997</v>
      </c>
      <c r="E262" s="14">
        <f t="shared" si="63"/>
        <v>1024.76</v>
      </c>
      <c r="F262" s="14">
        <f t="shared" si="63"/>
        <v>1046.2</v>
      </c>
      <c r="G262" s="14">
        <f t="shared" si="63"/>
        <v>989.04</v>
      </c>
      <c r="H262" s="14">
        <f t="shared" si="63"/>
        <v>937</v>
      </c>
    </row>
    <row r="263" spans="1:8">
      <c r="A263" s="3">
        <v>2</v>
      </c>
      <c r="B263" s="2" t="s">
        <v>4</v>
      </c>
      <c r="C263" s="14">
        <f t="shared" si="63"/>
        <v>6223.8</v>
      </c>
      <c r="D263" s="14">
        <f t="shared" si="63"/>
        <v>7208.48</v>
      </c>
      <c r="E263" s="14">
        <f t="shared" si="63"/>
        <v>2013.82</v>
      </c>
      <c r="F263" s="14">
        <f t="shared" si="63"/>
        <v>2265.19</v>
      </c>
      <c r="G263" s="14">
        <f t="shared" si="63"/>
        <v>1559.47</v>
      </c>
      <c r="H263" s="14">
        <f t="shared" si="63"/>
        <v>1370</v>
      </c>
    </row>
    <row r="264" spans="1:8">
      <c r="A264" s="3">
        <v>3</v>
      </c>
      <c r="B264" s="1" t="s">
        <v>1</v>
      </c>
      <c r="C264" s="14">
        <f t="shared" ref="C264:H265" si="64">C241</f>
        <v>58</v>
      </c>
      <c r="D264" s="14">
        <f t="shared" si="64"/>
        <v>115.85</v>
      </c>
      <c r="E264" s="14">
        <f t="shared" si="64"/>
        <v>18</v>
      </c>
      <c r="F264" s="14">
        <f t="shared" si="64"/>
        <v>75.849999999999994</v>
      </c>
      <c r="G264" s="14">
        <f t="shared" si="64"/>
        <v>4</v>
      </c>
      <c r="H264" s="14">
        <f t="shared" si="64"/>
        <v>18</v>
      </c>
    </row>
    <row r="265" spans="1:8">
      <c r="A265" s="1">
        <v>4</v>
      </c>
      <c r="B265" s="92" t="s">
        <v>109</v>
      </c>
      <c r="C265" s="14">
        <f t="shared" si="64"/>
        <v>75</v>
      </c>
      <c r="D265" s="14">
        <f>D242+D250+D257</f>
        <v>156.80000000000001</v>
      </c>
      <c r="E265" s="14">
        <f>E242+E250+E257</f>
        <v>63</v>
      </c>
      <c r="F265" s="14">
        <f>F242+F250+F257</f>
        <v>1</v>
      </c>
      <c r="G265" s="14">
        <f>G242+G250+G257</f>
        <v>84.5</v>
      </c>
      <c r="H265" s="14">
        <f>H242+H250+H257</f>
        <v>8.3000000000000007</v>
      </c>
    </row>
    <row r="268" spans="1:8">
      <c r="B268" s="20" t="s">
        <v>213</v>
      </c>
    </row>
    <row r="270" spans="1:8">
      <c r="A270" s="8" t="s">
        <v>31</v>
      </c>
      <c r="B270" s="35" t="s">
        <v>30</v>
      </c>
      <c r="C270" s="31" t="s">
        <v>57</v>
      </c>
      <c r="D270" s="31" t="s">
        <v>57</v>
      </c>
      <c r="E270" s="31" t="s">
        <v>57</v>
      </c>
      <c r="F270" s="31" t="s">
        <v>57</v>
      </c>
      <c r="G270" s="31" t="s">
        <v>57</v>
      </c>
      <c r="H270" s="41" t="s">
        <v>57</v>
      </c>
    </row>
    <row r="271" spans="1:8">
      <c r="A271" s="30" t="s">
        <v>29</v>
      </c>
      <c r="B271" s="36"/>
      <c r="C271" s="32" t="s">
        <v>60</v>
      </c>
      <c r="D271" s="32" t="s">
        <v>221</v>
      </c>
      <c r="E271" s="32" t="s">
        <v>65</v>
      </c>
      <c r="F271" s="32" t="s">
        <v>65</v>
      </c>
      <c r="G271" s="32" t="s">
        <v>65</v>
      </c>
      <c r="H271" s="42" t="s">
        <v>65</v>
      </c>
    </row>
    <row r="272" spans="1:8">
      <c r="A272" s="30"/>
      <c r="B272" s="36"/>
      <c r="C272" s="32"/>
      <c r="D272" s="32"/>
      <c r="E272" s="32" t="s">
        <v>24</v>
      </c>
      <c r="F272" s="32" t="s">
        <v>9</v>
      </c>
      <c r="G272" s="32" t="s">
        <v>7</v>
      </c>
      <c r="H272" s="42" t="s">
        <v>56</v>
      </c>
    </row>
    <row r="273" spans="1:8">
      <c r="A273" s="38"/>
      <c r="B273" s="37"/>
      <c r="C273" s="33" t="s">
        <v>203</v>
      </c>
      <c r="D273" s="33" t="s">
        <v>203</v>
      </c>
      <c r="E273" s="33" t="s">
        <v>203</v>
      </c>
      <c r="F273" s="33" t="s">
        <v>203</v>
      </c>
      <c r="G273" s="33" t="s">
        <v>203</v>
      </c>
      <c r="H273" s="43" t="s">
        <v>203</v>
      </c>
    </row>
    <row r="274" spans="1:8">
      <c r="A274" s="6" t="s">
        <v>28</v>
      </c>
      <c r="B274" s="6" t="s">
        <v>27</v>
      </c>
      <c r="C274" s="6">
        <v>1</v>
      </c>
      <c r="D274" s="6">
        <v>2</v>
      </c>
      <c r="E274" s="6">
        <v>2</v>
      </c>
      <c r="F274" s="6">
        <v>3</v>
      </c>
      <c r="G274" s="27">
        <v>4</v>
      </c>
      <c r="H274" s="34" t="s">
        <v>67</v>
      </c>
    </row>
    <row r="275" spans="1:8">
      <c r="A275" s="4">
        <v>1</v>
      </c>
      <c r="B275" s="15" t="s">
        <v>117</v>
      </c>
      <c r="C275" s="99">
        <v>18000</v>
      </c>
      <c r="D275" s="99">
        <v>18000</v>
      </c>
      <c r="E275" s="99">
        <v>1000</v>
      </c>
      <c r="F275" s="99">
        <v>5900</v>
      </c>
      <c r="G275" s="99">
        <v>0</v>
      </c>
      <c r="H275" s="99">
        <v>11100</v>
      </c>
    </row>
    <row r="276" spans="1:8">
      <c r="A276" s="21" t="s">
        <v>24</v>
      </c>
      <c r="B276" s="21" t="s">
        <v>23</v>
      </c>
      <c r="C276" s="101">
        <f t="shared" ref="C276:H276" si="65">C275</f>
        <v>18000</v>
      </c>
      <c r="D276" s="101">
        <f t="shared" si="65"/>
        <v>18000</v>
      </c>
      <c r="E276" s="101">
        <f t="shared" si="65"/>
        <v>1000</v>
      </c>
      <c r="F276" s="101">
        <f t="shared" si="65"/>
        <v>5900</v>
      </c>
      <c r="G276" s="101">
        <f t="shared" si="65"/>
        <v>0</v>
      </c>
      <c r="H276" s="101">
        <f t="shared" si="65"/>
        <v>11100</v>
      </c>
    </row>
    <row r="277" spans="1:8">
      <c r="A277" s="4">
        <v>1</v>
      </c>
      <c r="B277" s="15" t="s">
        <v>214</v>
      </c>
      <c r="C277" s="99">
        <f t="shared" ref="C277:H277" si="66">C278</f>
        <v>2000</v>
      </c>
      <c r="D277" s="99">
        <f t="shared" si="66"/>
        <v>2000</v>
      </c>
      <c r="E277" s="99">
        <f t="shared" si="66"/>
        <v>0</v>
      </c>
      <c r="F277" s="99">
        <f t="shared" si="66"/>
        <v>900</v>
      </c>
      <c r="G277" s="99">
        <f t="shared" si="66"/>
        <v>0</v>
      </c>
      <c r="H277" s="99">
        <f t="shared" si="66"/>
        <v>1100</v>
      </c>
    </row>
    <row r="278" spans="1:8">
      <c r="A278" s="3"/>
      <c r="B278" s="10" t="s">
        <v>64</v>
      </c>
      <c r="C278" s="13">
        <v>2000</v>
      </c>
      <c r="D278" s="13">
        <v>2000</v>
      </c>
      <c r="E278" s="13">
        <v>0</v>
      </c>
      <c r="F278" s="13">
        <v>900</v>
      </c>
      <c r="G278" s="13">
        <v>0</v>
      </c>
      <c r="H278" s="29">
        <v>1100</v>
      </c>
    </row>
    <row r="279" spans="1:8">
      <c r="A279" s="3"/>
      <c r="B279" s="48" t="s">
        <v>99</v>
      </c>
      <c r="C279" s="49">
        <v>2000</v>
      </c>
      <c r="D279" s="49">
        <v>2000</v>
      </c>
      <c r="E279" s="49">
        <v>0</v>
      </c>
      <c r="F279" s="49">
        <v>900</v>
      </c>
      <c r="G279" s="49">
        <v>0</v>
      </c>
      <c r="H279" s="102">
        <v>1100</v>
      </c>
    </row>
    <row r="280" spans="1:8">
      <c r="A280" s="4">
        <v>2</v>
      </c>
      <c r="B280" s="15" t="s">
        <v>10</v>
      </c>
      <c r="C280" s="99">
        <f t="shared" ref="C280:H280" si="67">C281</f>
        <v>16000</v>
      </c>
      <c r="D280" s="99">
        <f t="shared" si="67"/>
        <v>16000</v>
      </c>
      <c r="E280" s="99">
        <f t="shared" si="67"/>
        <v>1000</v>
      </c>
      <c r="F280" s="99">
        <f t="shared" si="67"/>
        <v>5000</v>
      </c>
      <c r="G280" s="99">
        <f t="shared" si="67"/>
        <v>0</v>
      </c>
      <c r="H280" s="99">
        <f t="shared" si="67"/>
        <v>10000</v>
      </c>
    </row>
    <row r="281" spans="1:8">
      <c r="A281" s="3"/>
      <c r="B281" s="10" t="s">
        <v>64</v>
      </c>
      <c r="C281" s="26">
        <v>16000</v>
      </c>
      <c r="D281" s="26">
        <v>16000</v>
      </c>
      <c r="E281" s="26">
        <v>1000</v>
      </c>
      <c r="F281" s="26">
        <v>5000</v>
      </c>
      <c r="G281" s="26">
        <v>0</v>
      </c>
      <c r="H281" s="29">
        <v>10000</v>
      </c>
    </row>
    <row r="282" spans="1:8">
      <c r="A282" s="3"/>
      <c r="B282" s="48" t="s">
        <v>100</v>
      </c>
      <c r="C282" s="49">
        <v>16000</v>
      </c>
      <c r="D282" s="49">
        <v>16000</v>
      </c>
      <c r="E282" s="49">
        <v>1000</v>
      </c>
      <c r="F282" s="49">
        <v>5000</v>
      </c>
      <c r="G282" s="49">
        <v>0</v>
      </c>
      <c r="H282" s="102">
        <v>10000</v>
      </c>
    </row>
    <row r="283" spans="1:8">
      <c r="A283" s="21" t="s">
        <v>9</v>
      </c>
      <c r="B283" s="21" t="s">
        <v>8</v>
      </c>
      <c r="C283" s="101">
        <f t="shared" ref="C283:H283" si="68">C277+C280</f>
        <v>18000</v>
      </c>
      <c r="D283" s="101">
        <f t="shared" si="68"/>
        <v>18000</v>
      </c>
      <c r="E283" s="101">
        <f t="shared" si="68"/>
        <v>1000</v>
      </c>
      <c r="F283" s="101">
        <f t="shared" si="68"/>
        <v>5900</v>
      </c>
      <c r="G283" s="101">
        <f t="shared" si="68"/>
        <v>0</v>
      </c>
      <c r="H283" s="101">
        <f t="shared" si="68"/>
        <v>11100</v>
      </c>
    </row>
    <row r="284" spans="1:8">
      <c r="A284" s="4" t="s">
        <v>7</v>
      </c>
      <c r="B284" s="4" t="s">
        <v>6</v>
      </c>
      <c r="C284" s="13">
        <f t="shared" ref="C284:H284" si="69">C276-C283</f>
        <v>0</v>
      </c>
      <c r="D284" s="13">
        <f t="shared" si="69"/>
        <v>0</v>
      </c>
      <c r="E284" s="13">
        <f t="shared" si="69"/>
        <v>0</v>
      </c>
      <c r="F284" s="13">
        <f t="shared" si="69"/>
        <v>0</v>
      </c>
      <c r="G284" s="13">
        <v>0</v>
      </c>
      <c r="H284" s="13">
        <f t="shared" si="69"/>
        <v>0</v>
      </c>
    </row>
    <row r="285" spans="1:8">
      <c r="A285" s="21" t="s">
        <v>56</v>
      </c>
      <c r="B285" s="21" t="s">
        <v>55</v>
      </c>
      <c r="C285" s="101">
        <f t="shared" ref="C285:H285" si="70">C286</f>
        <v>18000</v>
      </c>
      <c r="D285" s="101">
        <f t="shared" si="70"/>
        <v>18000</v>
      </c>
      <c r="E285" s="101">
        <f t="shared" si="70"/>
        <v>1000</v>
      </c>
      <c r="F285" s="101">
        <f t="shared" si="70"/>
        <v>5900</v>
      </c>
      <c r="G285" s="101">
        <f t="shared" si="70"/>
        <v>0</v>
      </c>
      <c r="H285" s="101">
        <f t="shared" si="70"/>
        <v>11100</v>
      </c>
    </row>
    <row r="286" spans="1:8">
      <c r="A286" s="3">
        <v>1</v>
      </c>
      <c r="B286" s="2" t="s">
        <v>109</v>
      </c>
      <c r="C286" s="13">
        <f t="shared" ref="C286:H286" si="71">C278+C281</f>
        <v>18000</v>
      </c>
      <c r="D286" s="13">
        <f t="shared" si="71"/>
        <v>18000</v>
      </c>
      <c r="E286" s="13">
        <f t="shared" si="71"/>
        <v>1000</v>
      </c>
      <c r="F286" s="13">
        <f t="shared" si="71"/>
        <v>5900</v>
      </c>
      <c r="G286" s="13">
        <f t="shared" si="71"/>
        <v>0</v>
      </c>
      <c r="H286" s="13">
        <f t="shared" si="71"/>
        <v>11100</v>
      </c>
    </row>
    <row r="290" spans="3:3">
      <c r="C290" s="87"/>
    </row>
    <row r="291" spans="3:3">
      <c r="C291" s="87"/>
    </row>
    <row r="292" spans="3:3">
      <c r="C292" s="87"/>
    </row>
    <row r="293" spans="3:3">
      <c r="C293" s="87"/>
    </row>
    <row r="294" spans="3:3">
      <c r="C294" s="87"/>
    </row>
    <row r="295" spans="3:3">
      <c r="C295" s="87"/>
    </row>
    <row r="296" spans="3:3">
      <c r="C296" s="87"/>
    </row>
    <row r="297" spans="3:3">
      <c r="C297" s="87"/>
    </row>
    <row r="298" spans="3:3">
      <c r="C298" s="87"/>
    </row>
    <row r="299" spans="3:3">
      <c r="C299" s="87"/>
    </row>
    <row r="300" spans="3:3">
      <c r="C300" s="88"/>
    </row>
  </sheetData>
  <phoneticPr fontId="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3:J324"/>
  <sheetViews>
    <sheetView tabSelected="1" workbookViewId="0">
      <selection activeCell="G13" sqref="G13"/>
    </sheetView>
  </sheetViews>
  <sheetFormatPr defaultRowHeight="12.75"/>
  <cols>
    <col min="1" max="1" width="2.7109375" customWidth="1"/>
    <col min="2" max="2" width="54.28515625" customWidth="1"/>
    <col min="3" max="3" width="10.85546875" customWidth="1"/>
    <col min="4" max="4" width="11.5703125" customWidth="1"/>
    <col min="5" max="6" width="10.42578125" bestFit="1" customWidth="1"/>
    <col min="7" max="7" width="10" customWidth="1"/>
    <col min="8" max="9" width="9.85546875" customWidth="1"/>
  </cols>
  <sheetData>
    <row r="3" spans="2:9">
      <c r="B3" s="20" t="s">
        <v>224</v>
      </c>
      <c r="C3" s="20"/>
      <c r="D3" s="20"/>
      <c r="E3" s="20"/>
      <c r="F3" s="20"/>
      <c r="G3" s="20"/>
    </row>
    <row r="4" spans="2:9">
      <c r="B4" s="20" t="s">
        <v>225</v>
      </c>
      <c r="C4" s="20"/>
      <c r="D4" s="20"/>
      <c r="E4" s="20"/>
      <c r="F4" s="20"/>
      <c r="G4" s="20"/>
    </row>
    <row r="5" spans="2:9">
      <c r="B5" s="96" t="s">
        <v>237</v>
      </c>
    </row>
    <row r="6" spans="2:9">
      <c r="B6" s="96" t="s">
        <v>230</v>
      </c>
      <c r="C6" s="97"/>
      <c r="D6" s="97"/>
    </row>
    <row r="7" spans="2:9">
      <c r="B7" s="96" t="s">
        <v>231</v>
      </c>
      <c r="C7" s="97"/>
      <c r="D7" s="97"/>
    </row>
    <row r="8" spans="2:9">
      <c r="B8" s="96" t="s">
        <v>238</v>
      </c>
      <c r="C8" s="97"/>
      <c r="D8" s="97"/>
    </row>
    <row r="9" spans="2:9">
      <c r="B9" s="96" t="s">
        <v>233</v>
      </c>
      <c r="C9" s="97"/>
      <c r="D9" s="97"/>
    </row>
    <row r="10" spans="2:9">
      <c r="B10" s="96" t="s">
        <v>239</v>
      </c>
      <c r="C10" s="97"/>
      <c r="D10" s="97"/>
    </row>
    <row r="11" spans="2:9">
      <c r="B11" s="96" t="s">
        <v>240</v>
      </c>
      <c r="C11" s="97"/>
      <c r="D11" s="97"/>
    </row>
    <row r="12" spans="2:9">
      <c r="B12" s="96" t="s">
        <v>241</v>
      </c>
      <c r="C12" s="97"/>
      <c r="D12" s="97"/>
    </row>
    <row r="13" spans="2:9">
      <c r="B13" s="96"/>
      <c r="C13" s="97"/>
      <c r="D13" s="97"/>
    </row>
    <row r="14" spans="2:9">
      <c r="B14" s="96"/>
      <c r="C14" s="97"/>
      <c r="D14" s="97"/>
    </row>
    <row r="15" spans="2:9">
      <c r="H15" s="98" t="s">
        <v>59</v>
      </c>
    </row>
    <row r="16" spans="2:9">
      <c r="B16" s="7" t="s">
        <v>30</v>
      </c>
      <c r="C16" s="66"/>
      <c r="D16" s="31" t="s">
        <v>57</v>
      </c>
      <c r="E16" s="31" t="s">
        <v>57</v>
      </c>
      <c r="F16" s="31" t="s">
        <v>57</v>
      </c>
      <c r="G16" s="31" t="s">
        <v>57</v>
      </c>
      <c r="H16" s="31" t="s">
        <v>57</v>
      </c>
      <c r="I16" s="41" t="s">
        <v>57</v>
      </c>
    </row>
    <row r="17" spans="2:9">
      <c r="B17" s="69"/>
      <c r="C17" s="67" t="s">
        <v>183</v>
      </c>
      <c r="D17" s="32" t="s">
        <v>60</v>
      </c>
      <c r="E17" s="32" t="s">
        <v>221</v>
      </c>
      <c r="F17" s="32" t="s">
        <v>65</v>
      </c>
      <c r="G17" s="32" t="s">
        <v>65</v>
      </c>
      <c r="H17" s="32" t="s">
        <v>65</v>
      </c>
      <c r="I17" s="42" t="s">
        <v>65</v>
      </c>
    </row>
    <row r="18" spans="2:9">
      <c r="B18" s="69"/>
      <c r="C18" s="67"/>
      <c r="D18" s="32"/>
      <c r="E18" s="32"/>
      <c r="F18" s="32" t="s">
        <v>24</v>
      </c>
      <c r="G18" s="32" t="s">
        <v>9</v>
      </c>
      <c r="H18" s="32" t="s">
        <v>7</v>
      </c>
      <c r="I18" s="42" t="s">
        <v>56</v>
      </c>
    </row>
    <row r="19" spans="2:9">
      <c r="B19" s="5"/>
      <c r="C19" s="68"/>
      <c r="D19" s="33" t="s">
        <v>203</v>
      </c>
      <c r="E19" s="33" t="s">
        <v>203</v>
      </c>
      <c r="F19" s="33" t="s">
        <v>203</v>
      </c>
      <c r="G19" s="33" t="s">
        <v>203</v>
      </c>
      <c r="H19" s="33" t="s">
        <v>203</v>
      </c>
      <c r="I19" s="43" t="s">
        <v>203</v>
      </c>
    </row>
    <row r="20" spans="2:9">
      <c r="B20" s="4" t="s">
        <v>28</v>
      </c>
      <c r="C20" s="33" t="s">
        <v>27</v>
      </c>
      <c r="D20" s="33" t="s">
        <v>184</v>
      </c>
      <c r="E20" s="33" t="s">
        <v>185</v>
      </c>
      <c r="F20" s="33" t="s">
        <v>185</v>
      </c>
      <c r="G20" s="33" t="s">
        <v>186</v>
      </c>
      <c r="H20" s="33" t="s">
        <v>187</v>
      </c>
      <c r="I20" s="43" t="s">
        <v>67</v>
      </c>
    </row>
    <row r="21" spans="2:9">
      <c r="B21" s="83" t="s">
        <v>192</v>
      </c>
      <c r="C21" s="84" t="s">
        <v>118</v>
      </c>
      <c r="D21" s="85">
        <f>SUM(D22+D39+D40+D41)</f>
        <v>299793.8</v>
      </c>
      <c r="E21" s="85">
        <f>SUM(E22+E39+E40+E41+E38)</f>
        <v>178469.1</v>
      </c>
      <c r="F21" s="85">
        <f>SUM(F22+F39+F40+F41+F38)</f>
        <v>42220.85</v>
      </c>
      <c r="G21" s="85">
        <f>SUM(G22+G39+G40+G41+G38)</f>
        <v>46093.26</v>
      </c>
      <c r="H21" s="85">
        <f>SUM(H22+H39+H40+H41+H38)</f>
        <v>105877.51000000001</v>
      </c>
      <c r="I21" s="85">
        <f>SUM(I22+I39+I40+I41+I38)</f>
        <v>-15722.520000000004</v>
      </c>
    </row>
    <row r="22" spans="2:9">
      <c r="B22" s="73" t="s">
        <v>189</v>
      </c>
      <c r="C22" s="74" t="s">
        <v>119</v>
      </c>
      <c r="D22" s="75">
        <f t="shared" ref="D22:I22" si="0">SUM(D23+D37)</f>
        <v>123962.8</v>
      </c>
      <c r="E22" s="75">
        <f t="shared" si="0"/>
        <v>132381.1</v>
      </c>
      <c r="F22" s="75">
        <f t="shared" si="0"/>
        <v>36123.85</v>
      </c>
      <c r="G22" s="75">
        <f t="shared" si="0"/>
        <v>34819.26</v>
      </c>
      <c r="H22" s="75">
        <f t="shared" si="0"/>
        <v>28800.510000000002</v>
      </c>
      <c r="I22" s="75">
        <f t="shared" si="0"/>
        <v>32637.48</v>
      </c>
    </row>
    <row r="23" spans="2:9">
      <c r="B23" s="73" t="s">
        <v>188</v>
      </c>
      <c r="C23" s="74" t="s">
        <v>120</v>
      </c>
      <c r="D23" s="75">
        <f t="shared" ref="D23:I23" si="1">SUM(D24+D26+D29+D30+D31+D36)</f>
        <v>112089</v>
      </c>
      <c r="E23" s="75">
        <f t="shared" si="1"/>
        <v>116056</v>
      </c>
      <c r="F23" s="75">
        <f t="shared" si="1"/>
        <v>32002</v>
      </c>
      <c r="G23" s="75">
        <f t="shared" si="1"/>
        <v>29557</v>
      </c>
      <c r="H23" s="75">
        <f t="shared" si="1"/>
        <v>25722.7</v>
      </c>
      <c r="I23" s="75">
        <f t="shared" si="1"/>
        <v>28774.3</v>
      </c>
    </row>
    <row r="24" spans="2:9" ht="24">
      <c r="B24" s="53" t="s">
        <v>121</v>
      </c>
      <c r="C24" s="51" t="s">
        <v>122</v>
      </c>
      <c r="D24" s="52">
        <f t="shared" ref="D24:I24" si="2">SUM(D25)</f>
        <v>1110</v>
      </c>
      <c r="E24" s="52">
        <f t="shared" si="2"/>
        <v>645</v>
      </c>
      <c r="F24" s="52">
        <f t="shared" si="2"/>
        <v>182</v>
      </c>
      <c r="G24" s="52">
        <f t="shared" si="2"/>
        <v>430</v>
      </c>
      <c r="H24" s="52">
        <f t="shared" si="2"/>
        <v>282</v>
      </c>
      <c r="I24" s="52">
        <f t="shared" si="2"/>
        <v>-249</v>
      </c>
    </row>
    <row r="25" spans="2:9">
      <c r="B25" s="54" t="s">
        <v>123</v>
      </c>
      <c r="C25" s="51" t="s">
        <v>124</v>
      </c>
      <c r="D25" s="55">
        <f t="shared" ref="D25:I25" si="3">C74</f>
        <v>1110</v>
      </c>
      <c r="E25" s="55">
        <f t="shared" si="3"/>
        <v>645</v>
      </c>
      <c r="F25" s="55">
        <f t="shared" si="3"/>
        <v>182</v>
      </c>
      <c r="G25" s="55">
        <f t="shared" si="3"/>
        <v>430</v>
      </c>
      <c r="H25" s="55">
        <f t="shared" si="3"/>
        <v>282</v>
      </c>
      <c r="I25" s="55">
        <f t="shared" si="3"/>
        <v>-249</v>
      </c>
    </row>
    <row r="26" spans="2:9" ht="24">
      <c r="B26" s="53" t="s">
        <v>125</v>
      </c>
      <c r="C26" s="51" t="s">
        <v>126</v>
      </c>
      <c r="D26" s="55">
        <f t="shared" ref="D26:I26" si="4">SUM(D27:D28)</f>
        <v>36239</v>
      </c>
      <c r="E26" s="55">
        <f t="shared" si="4"/>
        <v>40321</v>
      </c>
      <c r="F26" s="55">
        <f t="shared" si="4"/>
        <v>9943</v>
      </c>
      <c r="G26" s="55">
        <f t="shared" si="4"/>
        <v>10289</v>
      </c>
      <c r="H26" s="55">
        <f t="shared" si="4"/>
        <v>8953.7000000000007</v>
      </c>
      <c r="I26" s="55">
        <f t="shared" si="4"/>
        <v>11135.3</v>
      </c>
    </row>
    <row r="27" spans="2:9" ht="24">
      <c r="B27" s="56" t="s">
        <v>127</v>
      </c>
      <c r="C27" s="51" t="s">
        <v>128</v>
      </c>
      <c r="D27" s="55">
        <f t="shared" ref="D27:I27" si="5">C75</f>
        <v>600</v>
      </c>
      <c r="E27" s="55">
        <f t="shared" si="5"/>
        <v>850</v>
      </c>
      <c r="F27" s="55">
        <f t="shared" si="5"/>
        <v>200</v>
      </c>
      <c r="G27" s="55">
        <f t="shared" si="5"/>
        <v>250</v>
      </c>
      <c r="H27" s="55">
        <f t="shared" si="5"/>
        <v>150</v>
      </c>
      <c r="I27" s="55">
        <f t="shared" si="5"/>
        <v>250</v>
      </c>
    </row>
    <row r="28" spans="2:9">
      <c r="B28" s="57" t="s">
        <v>129</v>
      </c>
      <c r="C28" s="51" t="s">
        <v>130</v>
      </c>
      <c r="D28" s="55">
        <f t="shared" ref="D28:I28" si="6">C86+C87</f>
        <v>35639</v>
      </c>
      <c r="E28" s="55">
        <f t="shared" si="6"/>
        <v>39471</v>
      </c>
      <c r="F28" s="55">
        <f t="shared" si="6"/>
        <v>9743</v>
      </c>
      <c r="G28" s="55">
        <f t="shared" si="6"/>
        <v>10039</v>
      </c>
      <c r="H28" s="55">
        <f t="shared" si="6"/>
        <v>8803.7000000000007</v>
      </c>
      <c r="I28" s="55">
        <f t="shared" si="6"/>
        <v>10885.3</v>
      </c>
    </row>
    <row r="29" spans="2:9">
      <c r="B29" s="53" t="s">
        <v>131</v>
      </c>
      <c r="C29" s="51" t="s">
        <v>132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</row>
    <row r="30" spans="2:9">
      <c r="B30" s="50" t="s">
        <v>133</v>
      </c>
      <c r="C30" s="51" t="s">
        <v>134</v>
      </c>
      <c r="D30" s="55">
        <f t="shared" ref="D30:I30" si="7">C76</f>
        <v>18000</v>
      </c>
      <c r="E30" s="55">
        <f t="shared" si="7"/>
        <v>18650</v>
      </c>
      <c r="F30" s="55">
        <f t="shared" si="7"/>
        <v>7970</v>
      </c>
      <c r="G30" s="55">
        <f t="shared" si="7"/>
        <v>4620</v>
      </c>
      <c r="H30" s="55">
        <f t="shared" si="7"/>
        <v>3315</v>
      </c>
      <c r="I30" s="55">
        <f t="shared" si="7"/>
        <v>2745</v>
      </c>
    </row>
    <row r="31" spans="2:9">
      <c r="B31" s="50" t="s">
        <v>135</v>
      </c>
      <c r="C31" s="51" t="s">
        <v>136</v>
      </c>
      <c r="D31" s="58">
        <f t="shared" ref="D31:I31" si="8">SUM(D32:D35)</f>
        <v>56540</v>
      </c>
      <c r="E31" s="58">
        <f t="shared" si="8"/>
        <v>56203</v>
      </c>
      <c r="F31" s="58">
        <f t="shared" si="8"/>
        <v>13807</v>
      </c>
      <c r="G31" s="58">
        <f t="shared" si="8"/>
        <v>14168</v>
      </c>
      <c r="H31" s="58">
        <f t="shared" si="8"/>
        <v>13122</v>
      </c>
      <c r="I31" s="58">
        <f t="shared" si="8"/>
        <v>15106</v>
      </c>
    </row>
    <row r="32" spans="2:9">
      <c r="B32" s="54" t="s">
        <v>26</v>
      </c>
      <c r="C32" s="51" t="s">
        <v>137</v>
      </c>
      <c r="D32" s="72">
        <f t="shared" ref="D32:I32" si="9">C89</f>
        <v>48030</v>
      </c>
      <c r="E32" s="72">
        <f t="shared" si="9"/>
        <v>49214</v>
      </c>
      <c r="F32" s="72">
        <f t="shared" si="9"/>
        <v>11010</v>
      </c>
      <c r="G32" s="72">
        <f t="shared" si="9"/>
        <v>11419</v>
      </c>
      <c r="H32" s="72">
        <f t="shared" si="9"/>
        <v>13130</v>
      </c>
      <c r="I32" s="72">
        <f t="shared" si="9"/>
        <v>13655</v>
      </c>
    </row>
    <row r="33" spans="2:9">
      <c r="B33" s="56" t="s">
        <v>138</v>
      </c>
      <c r="C33" s="51" t="s">
        <v>139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</row>
    <row r="34" spans="2:9">
      <c r="B34" s="60" t="s">
        <v>140</v>
      </c>
      <c r="C34" s="51" t="s">
        <v>141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</row>
    <row r="35" spans="2:9" ht="24">
      <c r="B35" s="56" t="s">
        <v>142</v>
      </c>
      <c r="C35" s="51" t="s">
        <v>143</v>
      </c>
      <c r="D35" s="55">
        <f t="shared" ref="D35:I36" si="10">C77</f>
        <v>8510</v>
      </c>
      <c r="E35" s="55">
        <f t="shared" si="10"/>
        <v>6989</v>
      </c>
      <c r="F35" s="55">
        <f t="shared" si="10"/>
        <v>2797</v>
      </c>
      <c r="G35" s="55">
        <f t="shared" si="10"/>
        <v>2749</v>
      </c>
      <c r="H35" s="55">
        <f t="shared" si="10"/>
        <v>-8</v>
      </c>
      <c r="I35" s="55">
        <f t="shared" si="10"/>
        <v>1451</v>
      </c>
    </row>
    <row r="36" spans="2:9">
      <c r="B36" s="61" t="s">
        <v>144</v>
      </c>
      <c r="C36" s="51" t="s">
        <v>145</v>
      </c>
      <c r="D36" s="55">
        <f t="shared" si="10"/>
        <v>200</v>
      </c>
      <c r="E36" s="55">
        <f t="shared" si="10"/>
        <v>237</v>
      </c>
      <c r="F36" s="55">
        <f t="shared" si="10"/>
        <v>100</v>
      </c>
      <c r="G36" s="55">
        <f t="shared" si="10"/>
        <v>50</v>
      </c>
      <c r="H36" s="55">
        <f t="shared" si="10"/>
        <v>50</v>
      </c>
      <c r="I36" s="55">
        <f t="shared" si="10"/>
        <v>37</v>
      </c>
    </row>
    <row r="37" spans="2:9">
      <c r="B37" s="73" t="s">
        <v>146</v>
      </c>
      <c r="C37" s="74" t="s">
        <v>147</v>
      </c>
      <c r="D37" s="76">
        <f t="shared" ref="D37:I37" si="11">C79+C80+C81+C82+C83+C84+C240</f>
        <v>11873.8</v>
      </c>
      <c r="E37" s="76">
        <f t="shared" si="11"/>
        <v>16325.099999999999</v>
      </c>
      <c r="F37" s="76">
        <f t="shared" si="11"/>
        <v>4121.8500000000004</v>
      </c>
      <c r="G37" s="76">
        <f t="shared" si="11"/>
        <v>5262.26</v>
      </c>
      <c r="H37" s="76">
        <f t="shared" si="11"/>
        <v>3077.81</v>
      </c>
      <c r="I37" s="76">
        <f t="shared" si="11"/>
        <v>3863.18</v>
      </c>
    </row>
    <row r="38" spans="2:9">
      <c r="B38" s="73" t="s">
        <v>242</v>
      </c>
      <c r="C38" s="74"/>
      <c r="D38" s="76"/>
      <c r="E38" s="76">
        <f>D88</f>
        <v>15215</v>
      </c>
      <c r="F38" s="76">
        <v>0</v>
      </c>
      <c r="G38" s="76">
        <v>0</v>
      </c>
      <c r="H38" s="76">
        <v>0</v>
      </c>
      <c r="I38" s="76">
        <v>15215</v>
      </c>
    </row>
    <row r="39" spans="2:9">
      <c r="B39" s="73" t="s">
        <v>148</v>
      </c>
      <c r="C39" s="74" t="s">
        <v>149</v>
      </c>
      <c r="D39" s="75">
        <f t="shared" ref="D39:I39" si="12">C85</f>
        <v>94</v>
      </c>
      <c r="E39" s="75">
        <f t="shared" si="12"/>
        <v>800</v>
      </c>
      <c r="F39" s="75">
        <f t="shared" si="12"/>
        <v>219</v>
      </c>
      <c r="G39" s="75">
        <f t="shared" si="12"/>
        <v>372</v>
      </c>
      <c r="H39" s="75">
        <f t="shared" si="12"/>
        <v>66</v>
      </c>
      <c r="I39" s="75">
        <f t="shared" si="12"/>
        <v>143</v>
      </c>
    </row>
    <row r="40" spans="2:9">
      <c r="B40" s="73" t="s">
        <v>40</v>
      </c>
      <c r="C40" s="74" t="s">
        <v>150</v>
      </c>
      <c r="D40" s="75">
        <f t="shared" ref="D40:I40" si="13">C299</f>
        <v>18000</v>
      </c>
      <c r="E40" s="75">
        <f t="shared" si="13"/>
        <v>13000</v>
      </c>
      <c r="F40" s="75">
        <f t="shared" si="13"/>
        <v>1000</v>
      </c>
      <c r="G40" s="75">
        <f t="shared" si="13"/>
        <v>5900</v>
      </c>
      <c r="H40" s="75">
        <f t="shared" si="13"/>
        <v>0</v>
      </c>
      <c r="I40" s="75">
        <f t="shared" si="13"/>
        <v>6100</v>
      </c>
    </row>
    <row r="41" spans="2:9">
      <c r="B41" s="77" t="s">
        <v>151</v>
      </c>
      <c r="C41" s="74" t="s">
        <v>152</v>
      </c>
      <c r="D41" s="75">
        <f t="shared" ref="D41:I41" si="14">SUM(D42:D43)</f>
        <v>157737</v>
      </c>
      <c r="E41" s="75">
        <f t="shared" si="14"/>
        <v>17073</v>
      </c>
      <c r="F41" s="75">
        <f t="shared" si="14"/>
        <v>4878</v>
      </c>
      <c r="G41" s="75">
        <f t="shared" si="14"/>
        <v>5002</v>
      </c>
      <c r="H41" s="75">
        <f t="shared" si="14"/>
        <v>77011</v>
      </c>
      <c r="I41" s="75">
        <f t="shared" si="14"/>
        <v>-69818</v>
      </c>
    </row>
    <row r="42" spans="2:9">
      <c r="B42" s="54" t="s">
        <v>153</v>
      </c>
      <c r="C42" s="51" t="s">
        <v>154</v>
      </c>
      <c r="D42" s="52">
        <f t="shared" ref="D42:I42" si="15">C92+C99</f>
        <v>157737</v>
      </c>
      <c r="E42" s="52">
        <f t="shared" si="15"/>
        <v>17073</v>
      </c>
      <c r="F42" s="52">
        <f t="shared" si="15"/>
        <v>4878</v>
      </c>
      <c r="G42" s="52">
        <f t="shared" si="15"/>
        <v>5002</v>
      </c>
      <c r="H42" s="52">
        <f t="shared" si="15"/>
        <v>77011</v>
      </c>
      <c r="I42" s="52">
        <f t="shared" si="15"/>
        <v>-69818</v>
      </c>
    </row>
    <row r="43" spans="2:9">
      <c r="B43" s="54" t="s">
        <v>155</v>
      </c>
      <c r="C43" s="51" t="s">
        <v>156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</row>
    <row r="44" spans="2:9">
      <c r="B44" s="83" t="s">
        <v>193</v>
      </c>
      <c r="C44" s="84" t="s">
        <v>157</v>
      </c>
      <c r="D44" s="86">
        <f t="shared" ref="D44:I44" si="16">SUM(D45+D57+D58+D62+D61)</f>
        <v>299793.8</v>
      </c>
      <c r="E44" s="86">
        <f t="shared" si="16"/>
        <v>179705.59999999998</v>
      </c>
      <c r="F44" s="86">
        <f t="shared" si="16"/>
        <v>43457.35</v>
      </c>
      <c r="G44" s="86">
        <f t="shared" si="16"/>
        <v>46093.26</v>
      </c>
      <c r="H44" s="86">
        <f t="shared" si="16"/>
        <v>105877.51000000001</v>
      </c>
      <c r="I44" s="86">
        <f t="shared" si="16"/>
        <v>-15722.519999999995</v>
      </c>
    </row>
    <row r="45" spans="2:9">
      <c r="B45" s="79" t="s">
        <v>191</v>
      </c>
      <c r="C45" s="80" t="s">
        <v>158</v>
      </c>
      <c r="D45" s="75">
        <f t="shared" ref="D45:I45" si="17">SUM(D46:D56)</f>
        <v>275335.8</v>
      </c>
      <c r="E45" s="75">
        <f t="shared" si="17"/>
        <v>138917.88999999998</v>
      </c>
      <c r="F45" s="75">
        <f t="shared" si="17"/>
        <v>39629.35</v>
      </c>
      <c r="G45" s="75">
        <f t="shared" si="17"/>
        <v>37396.76</v>
      </c>
      <c r="H45" s="75">
        <f t="shared" si="17"/>
        <v>102295.51000000001</v>
      </c>
      <c r="I45" s="75">
        <f t="shared" si="17"/>
        <v>-40403.729999999996</v>
      </c>
    </row>
    <row r="46" spans="2:9">
      <c r="B46" s="64" t="s">
        <v>159</v>
      </c>
      <c r="C46" s="63" t="s">
        <v>160</v>
      </c>
      <c r="D46" s="52">
        <f t="shared" ref="D46:I47" si="18">C218+C286</f>
        <v>63509</v>
      </c>
      <c r="E46" s="52">
        <f t="shared" si="18"/>
        <v>64280.97</v>
      </c>
      <c r="F46" s="52">
        <f t="shared" si="18"/>
        <v>16110.29</v>
      </c>
      <c r="G46" s="52">
        <f t="shared" si="18"/>
        <v>16405.400000000001</v>
      </c>
      <c r="H46" s="52">
        <f t="shared" si="18"/>
        <v>16362.780000000002</v>
      </c>
      <c r="I46" s="52">
        <f t="shared" si="18"/>
        <v>15402.499999999998</v>
      </c>
    </row>
    <row r="47" spans="2:9">
      <c r="B47" s="64" t="s">
        <v>161</v>
      </c>
      <c r="C47" s="63" t="s">
        <v>162</v>
      </c>
      <c r="D47" s="52">
        <f t="shared" si="18"/>
        <v>24319.8</v>
      </c>
      <c r="E47" s="52">
        <f t="shared" si="18"/>
        <v>41144.87000000001</v>
      </c>
      <c r="F47" s="52">
        <f t="shared" si="18"/>
        <v>11500.93</v>
      </c>
      <c r="G47" s="52">
        <f t="shared" si="18"/>
        <v>10633.19</v>
      </c>
      <c r="H47" s="52">
        <f t="shared" si="18"/>
        <v>12140.52</v>
      </c>
      <c r="I47" s="52">
        <f t="shared" si="18"/>
        <v>6870.23</v>
      </c>
    </row>
    <row r="48" spans="2:9">
      <c r="B48" s="60" t="s">
        <v>58</v>
      </c>
      <c r="C48" s="63" t="s">
        <v>163</v>
      </c>
      <c r="D48" s="52">
        <f t="shared" ref="D48:I50" si="19">C220</f>
        <v>3170</v>
      </c>
      <c r="E48" s="52">
        <f t="shared" si="19"/>
        <v>2167</v>
      </c>
      <c r="F48" s="52">
        <f t="shared" si="19"/>
        <v>725</v>
      </c>
      <c r="G48" s="52">
        <f t="shared" si="19"/>
        <v>806</v>
      </c>
      <c r="H48" s="52">
        <f t="shared" si="19"/>
        <v>803</v>
      </c>
      <c r="I48" s="52">
        <f t="shared" si="19"/>
        <v>-167</v>
      </c>
    </row>
    <row r="49" spans="2:10">
      <c r="B49" s="64" t="s">
        <v>164</v>
      </c>
      <c r="C49" s="63" t="s">
        <v>165</v>
      </c>
      <c r="D49" s="52">
        <f t="shared" si="19"/>
        <v>17000</v>
      </c>
      <c r="E49" s="52">
        <f t="shared" si="19"/>
        <v>18624.36</v>
      </c>
      <c r="F49" s="52">
        <f t="shared" si="19"/>
        <v>10179</v>
      </c>
      <c r="G49" s="52">
        <f t="shared" si="19"/>
        <v>8821</v>
      </c>
      <c r="H49" s="52">
        <f t="shared" si="19"/>
        <v>0</v>
      </c>
      <c r="I49" s="52">
        <f t="shared" si="19"/>
        <v>-375.64</v>
      </c>
    </row>
    <row r="50" spans="2:10">
      <c r="B50" s="60" t="s">
        <v>166</v>
      </c>
      <c r="C50" s="63" t="s">
        <v>167</v>
      </c>
      <c r="D50" s="52">
        <f t="shared" si="19"/>
        <v>10700</v>
      </c>
      <c r="E50" s="52">
        <f t="shared" si="19"/>
        <v>8.9</v>
      </c>
      <c r="F50" s="52">
        <f t="shared" si="19"/>
        <v>0</v>
      </c>
      <c r="G50" s="52">
        <f t="shared" si="19"/>
        <v>29.7</v>
      </c>
      <c r="H50" s="52">
        <f t="shared" si="19"/>
        <v>9</v>
      </c>
      <c r="I50" s="52">
        <f t="shared" si="19"/>
        <v>-29.8</v>
      </c>
    </row>
    <row r="51" spans="2:10">
      <c r="B51" s="64" t="s">
        <v>168</v>
      </c>
      <c r="C51" s="63" t="s">
        <v>169</v>
      </c>
      <c r="D51" s="52">
        <f t="shared" ref="D51:I51" si="20">C223-C252</f>
        <v>0</v>
      </c>
      <c r="E51" s="52">
        <f>D223-D252</f>
        <v>0</v>
      </c>
      <c r="F51" s="52">
        <f t="shared" si="20"/>
        <v>0</v>
      </c>
      <c r="G51" s="52">
        <f t="shared" si="20"/>
        <v>0</v>
      </c>
      <c r="H51" s="52">
        <f t="shared" si="20"/>
        <v>60.000000000000227</v>
      </c>
      <c r="I51" s="52">
        <f t="shared" si="20"/>
        <v>-60</v>
      </c>
    </row>
    <row r="52" spans="2:10">
      <c r="B52" s="54" t="s">
        <v>242</v>
      </c>
      <c r="C52" s="63"/>
      <c r="D52" s="52">
        <v>0</v>
      </c>
      <c r="E52" s="52">
        <v>1359</v>
      </c>
      <c r="F52" s="52">
        <f>F224</f>
        <v>0</v>
      </c>
      <c r="G52" s="52">
        <f>G224</f>
        <v>0</v>
      </c>
      <c r="H52" s="52">
        <v>0</v>
      </c>
      <c r="I52" s="52">
        <v>1359</v>
      </c>
    </row>
    <row r="53" spans="2:10">
      <c r="B53" s="54" t="s">
        <v>243</v>
      </c>
      <c r="C53" s="63"/>
      <c r="D53" s="52"/>
      <c r="E53" s="52">
        <f>D225</f>
        <v>2.2000000000000002</v>
      </c>
      <c r="F53" s="52">
        <f>E225</f>
        <v>0</v>
      </c>
      <c r="G53" s="52">
        <f>F225</f>
        <v>0</v>
      </c>
      <c r="H53" s="52">
        <f>G225</f>
        <v>0</v>
      </c>
      <c r="I53" s="52">
        <f>H225</f>
        <v>2.2000000000000002</v>
      </c>
    </row>
    <row r="54" spans="2:10">
      <c r="B54" s="10" t="s">
        <v>201</v>
      </c>
      <c r="C54" s="63">
        <v>31</v>
      </c>
      <c r="D54" s="52">
        <f t="shared" ref="D54:I54" si="21">C226</f>
        <v>153728</v>
      </c>
      <c r="E54" s="52">
        <f t="shared" si="21"/>
        <v>7837</v>
      </c>
      <c r="F54" s="52">
        <f t="shared" si="21"/>
        <v>0</v>
      </c>
      <c r="G54" s="52">
        <f t="shared" si="21"/>
        <v>0</v>
      </c>
      <c r="H54" s="52">
        <f t="shared" si="21"/>
        <v>72352</v>
      </c>
      <c r="I54" s="52">
        <f t="shared" si="21"/>
        <v>-64515</v>
      </c>
    </row>
    <row r="55" spans="2:10">
      <c r="B55" s="60" t="s">
        <v>1</v>
      </c>
      <c r="C55" s="63" t="s">
        <v>170</v>
      </c>
      <c r="D55" s="52">
        <f t="shared" ref="D55:I55" si="22">C227+C288</f>
        <v>2749</v>
      </c>
      <c r="E55" s="52">
        <f t="shared" si="22"/>
        <v>3326.41</v>
      </c>
      <c r="F55" s="52">
        <f t="shared" si="22"/>
        <v>1060.21</v>
      </c>
      <c r="G55" s="52">
        <f t="shared" si="22"/>
        <v>644.87</v>
      </c>
      <c r="H55" s="52">
        <f t="shared" si="22"/>
        <v>564.71</v>
      </c>
      <c r="I55" s="52">
        <f t="shared" si="22"/>
        <v>1056.6200000000001</v>
      </c>
      <c r="J55" s="23"/>
    </row>
    <row r="56" spans="2:10">
      <c r="B56" s="60" t="s">
        <v>0</v>
      </c>
      <c r="C56" s="63" t="s">
        <v>171</v>
      </c>
      <c r="D56" s="52">
        <f t="shared" ref="D56:I56" si="23">C228</f>
        <v>160</v>
      </c>
      <c r="E56" s="52">
        <f t="shared" si="23"/>
        <v>167.18</v>
      </c>
      <c r="F56" s="52">
        <f t="shared" si="23"/>
        <v>53.92</v>
      </c>
      <c r="G56" s="52">
        <f t="shared" si="23"/>
        <v>56.6</v>
      </c>
      <c r="H56" s="52">
        <f t="shared" si="23"/>
        <v>3.5</v>
      </c>
      <c r="I56" s="52">
        <f t="shared" si="23"/>
        <v>53.16</v>
      </c>
    </row>
    <row r="57" spans="2:10">
      <c r="B57" s="79" t="s">
        <v>172</v>
      </c>
      <c r="C57" s="80" t="s">
        <v>173</v>
      </c>
      <c r="D57" s="75">
        <f t="shared" ref="D57:I57" si="24">C231+C289+C310</f>
        <v>19656</v>
      </c>
      <c r="E57" s="75">
        <f t="shared" si="24"/>
        <v>38402.81</v>
      </c>
      <c r="F57" s="75">
        <f t="shared" si="24"/>
        <v>3070.5</v>
      </c>
      <c r="G57" s="75">
        <f t="shared" si="24"/>
        <v>7946</v>
      </c>
      <c r="H57" s="75">
        <f>G231+G289+G310</f>
        <v>3010.5</v>
      </c>
      <c r="I57" s="75">
        <f t="shared" si="24"/>
        <v>24375.81</v>
      </c>
    </row>
    <row r="58" spans="2:10">
      <c r="B58" s="79" t="s">
        <v>174</v>
      </c>
      <c r="C58" s="80" t="s">
        <v>175</v>
      </c>
      <c r="D58" s="75">
        <f t="shared" ref="D58:I58" si="25">SUM(D59:D60)</f>
        <v>4802</v>
      </c>
      <c r="E58" s="75">
        <f t="shared" si="25"/>
        <v>2447</v>
      </c>
      <c r="F58" s="75">
        <f t="shared" si="25"/>
        <v>757.5</v>
      </c>
      <c r="G58" s="75">
        <f t="shared" si="25"/>
        <v>750.5</v>
      </c>
      <c r="H58" s="75">
        <f t="shared" si="25"/>
        <v>571.5</v>
      </c>
      <c r="I58" s="75">
        <f t="shared" si="25"/>
        <v>367.5</v>
      </c>
    </row>
    <row r="59" spans="2:10">
      <c r="B59" s="54" t="s">
        <v>176</v>
      </c>
      <c r="C59" s="63" t="s">
        <v>177</v>
      </c>
      <c r="D59" s="52"/>
      <c r="E59" s="52"/>
      <c r="F59" s="52"/>
      <c r="G59" s="52"/>
      <c r="H59" s="52"/>
      <c r="I59" s="52"/>
    </row>
    <row r="60" spans="2:10">
      <c r="B60" s="65" t="s">
        <v>178</v>
      </c>
      <c r="C60" s="63" t="s">
        <v>179</v>
      </c>
      <c r="D60" s="52">
        <f t="shared" ref="D60:I60" si="26">C230</f>
        <v>4802</v>
      </c>
      <c r="E60" s="52">
        <f t="shared" si="26"/>
        <v>2447</v>
      </c>
      <c r="F60" s="52">
        <f t="shared" si="26"/>
        <v>757.5</v>
      </c>
      <c r="G60" s="52">
        <f t="shared" si="26"/>
        <v>750.5</v>
      </c>
      <c r="H60" s="52">
        <f t="shared" si="26"/>
        <v>571.5</v>
      </c>
      <c r="I60" s="52">
        <f t="shared" si="26"/>
        <v>367.5</v>
      </c>
    </row>
    <row r="61" spans="2:10">
      <c r="B61" s="81" t="s">
        <v>190</v>
      </c>
      <c r="C61" s="82">
        <v>38</v>
      </c>
      <c r="D61" s="75"/>
      <c r="E61" s="75">
        <f>D229</f>
        <v>-62.1</v>
      </c>
      <c r="F61" s="75">
        <f>E229</f>
        <v>0</v>
      </c>
      <c r="G61" s="75">
        <f>F229</f>
        <v>0</v>
      </c>
      <c r="H61" s="75">
        <f>G229</f>
        <v>0</v>
      </c>
      <c r="I61" s="75">
        <f>H229</f>
        <v>-62.1</v>
      </c>
    </row>
    <row r="62" spans="2:10">
      <c r="B62" s="81" t="s">
        <v>180</v>
      </c>
      <c r="C62" s="82">
        <v>39</v>
      </c>
      <c r="D62" s="52"/>
      <c r="E62" s="52"/>
      <c r="F62" s="52"/>
      <c r="G62" s="52"/>
      <c r="H62" s="52"/>
      <c r="I62" s="52"/>
    </row>
    <row r="63" spans="2:10">
      <c r="B63" s="53" t="s">
        <v>181</v>
      </c>
      <c r="C63" s="78">
        <v>40</v>
      </c>
      <c r="D63" s="52">
        <f t="shared" ref="D63:I63" si="27">SUM(D21-D44)</f>
        <v>0</v>
      </c>
      <c r="E63" s="52">
        <f>SUM(E21-E44)</f>
        <v>-1236.4999999999709</v>
      </c>
      <c r="F63" s="52">
        <f t="shared" si="27"/>
        <v>-1236.5</v>
      </c>
      <c r="G63" s="52">
        <f t="shared" si="27"/>
        <v>0</v>
      </c>
      <c r="H63" s="52">
        <f t="shared" si="27"/>
        <v>0</v>
      </c>
      <c r="I63" s="52">
        <f t="shared" si="27"/>
        <v>-9.0949470177292824E-12</v>
      </c>
    </row>
    <row r="64" spans="2:10">
      <c r="B64" s="62" t="s">
        <v>182</v>
      </c>
      <c r="C64" s="62"/>
      <c r="D64" s="71"/>
      <c r="E64" s="71"/>
      <c r="F64" s="71"/>
      <c r="G64" s="71"/>
      <c r="H64" s="71"/>
      <c r="I64" s="71"/>
    </row>
    <row r="66" spans="1:8">
      <c r="B66" s="20" t="s">
        <v>210</v>
      </c>
    </row>
    <row r="67" spans="1:8">
      <c r="G67" t="s">
        <v>59</v>
      </c>
    </row>
    <row r="68" spans="1:8">
      <c r="A68" s="8" t="s">
        <v>31</v>
      </c>
      <c r="B68" s="35" t="s">
        <v>30</v>
      </c>
      <c r="C68" s="31" t="s">
        <v>57</v>
      </c>
      <c r="D68" s="31" t="s">
        <v>57</v>
      </c>
      <c r="E68" s="31" t="s">
        <v>57</v>
      </c>
      <c r="F68" s="31" t="s">
        <v>57</v>
      </c>
      <c r="G68" s="31" t="s">
        <v>57</v>
      </c>
      <c r="H68" s="41" t="s">
        <v>57</v>
      </c>
    </row>
    <row r="69" spans="1:8">
      <c r="A69" s="30" t="s">
        <v>29</v>
      </c>
      <c r="B69" s="36"/>
      <c r="C69" s="32" t="s">
        <v>60</v>
      </c>
      <c r="D69" s="32" t="s">
        <v>221</v>
      </c>
      <c r="E69" s="32" t="s">
        <v>65</v>
      </c>
      <c r="F69" s="32" t="s">
        <v>65</v>
      </c>
      <c r="G69" s="32" t="s">
        <v>65</v>
      </c>
      <c r="H69" s="42" t="s">
        <v>65</v>
      </c>
    </row>
    <row r="70" spans="1:8">
      <c r="A70" s="30"/>
      <c r="B70" s="36"/>
      <c r="C70" s="32"/>
      <c r="D70" s="32"/>
      <c r="E70" s="32" t="s">
        <v>24</v>
      </c>
      <c r="F70" s="32" t="s">
        <v>9</v>
      </c>
      <c r="G70" s="32" t="s">
        <v>7</v>
      </c>
      <c r="H70" s="42" t="s">
        <v>56</v>
      </c>
    </row>
    <row r="71" spans="1:8">
      <c r="A71" s="38"/>
      <c r="B71" s="37"/>
      <c r="C71" s="33" t="s">
        <v>203</v>
      </c>
      <c r="D71" s="33" t="s">
        <v>203</v>
      </c>
      <c r="E71" s="33" t="s">
        <v>203</v>
      </c>
      <c r="F71" s="33" t="s">
        <v>203</v>
      </c>
      <c r="G71" s="33" t="s">
        <v>203</v>
      </c>
      <c r="H71" s="43" t="s">
        <v>203</v>
      </c>
    </row>
    <row r="72" spans="1:8">
      <c r="A72" s="6" t="s">
        <v>28</v>
      </c>
      <c r="B72" s="6" t="s">
        <v>27</v>
      </c>
      <c r="C72" s="6">
        <v>1</v>
      </c>
      <c r="D72" s="6">
        <v>2</v>
      </c>
      <c r="E72" s="6">
        <v>2</v>
      </c>
      <c r="F72" s="6">
        <v>3</v>
      </c>
      <c r="G72" s="27">
        <v>4</v>
      </c>
      <c r="H72" s="34" t="s">
        <v>67</v>
      </c>
    </row>
    <row r="73" spans="1:8">
      <c r="A73" s="4">
        <v>1</v>
      </c>
      <c r="B73" s="15" t="s">
        <v>41</v>
      </c>
      <c r="C73" s="99">
        <f t="shared" ref="C73:H73" si="28">C74+C75+C76+C77+C78+C79+C80+C81+C82+C83+C84+C85+C86+C87</f>
        <v>71043</v>
      </c>
      <c r="D73" s="99">
        <f t="shared" si="28"/>
        <v>78442</v>
      </c>
      <c r="E73" s="99">
        <f t="shared" si="28"/>
        <v>23660.400000000001</v>
      </c>
      <c r="F73" s="99">
        <f t="shared" si="28"/>
        <v>22282.17</v>
      </c>
      <c r="G73" s="99">
        <f t="shared" si="28"/>
        <v>14838.07</v>
      </c>
      <c r="H73" s="99">
        <f t="shared" si="28"/>
        <v>17661.36</v>
      </c>
    </row>
    <row r="74" spans="1:8">
      <c r="A74" s="3"/>
      <c r="B74" s="9" t="s">
        <v>42</v>
      </c>
      <c r="C74" s="13">
        <v>1110</v>
      </c>
      <c r="D74" s="26">
        <v>645</v>
      </c>
      <c r="E74" s="13">
        <v>182</v>
      </c>
      <c r="F74" s="13">
        <v>430</v>
      </c>
      <c r="G74" s="13">
        <v>282</v>
      </c>
      <c r="H74" s="29">
        <v>-249</v>
      </c>
    </row>
    <row r="75" spans="1:8">
      <c r="A75" s="3"/>
      <c r="B75" s="9" t="s">
        <v>61</v>
      </c>
      <c r="C75" s="13">
        <v>600</v>
      </c>
      <c r="D75" s="26">
        <v>850</v>
      </c>
      <c r="E75" s="13">
        <v>200</v>
      </c>
      <c r="F75" s="13">
        <v>250</v>
      </c>
      <c r="G75" s="13">
        <v>150</v>
      </c>
      <c r="H75" s="29">
        <v>250</v>
      </c>
    </row>
    <row r="76" spans="1:8">
      <c r="A76" s="3"/>
      <c r="B76" s="9" t="s">
        <v>204</v>
      </c>
      <c r="C76" s="13">
        <v>18000</v>
      </c>
      <c r="D76" s="26">
        <v>18650</v>
      </c>
      <c r="E76" s="13">
        <v>7970</v>
      </c>
      <c r="F76" s="13">
        <v>4620</v>
      </c>
      <c r="G76" s="13">
        <v>3315</v>
      </c>
      <c r="H76" s="29">
        <v>2745</v>
      </c>
    </row>
    <row r="77" spans="1:8">
      <c r="A77" s="3"/>
      <c r="B77" s="9" t="s">
        <v>205</v>
      </c>
      <c r="C77" s="13">
        <v>8510</v>
      </c>
      <c r="D77" s="26">
        <v>6989</v>
      </c>
      <c r="E77" s="13">
        <v>2797</v>
      </c>
      <c r="F77" s="13">
        <v>2749</v>
      </c>
      <c r="G77" s="13">
        <v>-8</v>
      </c>
      <c r="H77" s="29">
        <v>1451</v>
      </c>
    </row>
    <row r="78" spans="1:8">
      <c r="A78" s="3"/>
      <c r="B78" s="9" t="s">
        <v>43</v>
      </c>
      <c r="C78" s="13">
        <v>200</v>
      </c>
      <c r="D78" s="26">
        <v>237</v>
      </c>
      <c r="E78" s="13">
        <v>100</v>
      </c>
      <c r="F78" s="13">
        <v>50</v>
      </c>
      <c r="G78" s="13">
        <v>50</v>
      </c>
      <c r="H78" s="29">
        <v>37</v>
      </c>
    </row>
    <row r="79" spans="1:8">
      <c r="A79" s="3"/>
      <c r="B79" s="9" t="s">
        <v>206</v>
      </c>
      <c r="C79" s="13">
        <v>3650</v>
      </c>
      <c r="D79" s="26">
        <v>6850</v>
      </c>
      <c r="E79" s="13">
        <v>1525</v>
      </c>
      <c r="F79" s="13">
        <v>2535</v>
      </c>
      <c r="G79" s="13">
        <v>1025</v>
      </c>
      <c r="H79" s="29">
        <v>1765</v>
      </c>
    </row>
    <row r="80" spans="1:8">
      <c r="A80" s="3"/>
      <c r="B80" s="9" t="s">
        <v>45</v>
      </c>
      <c r="C80" s="13">
        <v>290</v>
      </c>
      <c r="D80" s="26">
        <v>450</v>
      </c>
      <c r="E80" s="13">
        <v>64.400000000000006</v>
      </c>
      <c r="F80" s="13">
        <v>167.17</v>
      </c>
      <c r="G80" s="13">
        <v>334.37</v>
      </c>
      <c r="H80" s="29">
        <v>-115.94</v>
      </c>
    </row>
    <row r="81" spans="1:8">
      <c r="A81" s="3"/>
      <c r="B81" s="9" t="s">
        <v>46</v>
      </c>
      <c r="C81" s="13">
        <v>850</v>
      </c>
      <c r="D81" s="26">
        <v>800</v>
      </c>
      <c r="E81" s="13">
        <v>180</v>
      </c>
      <c r="F81" s="13">
        <v>270</v>
      </c>
      <c r="G81" s="13">
        <v>200</v>
      </c>
      <c r="H81" s="29">
        <v>150</v>
      </c>
    </row>
    <row r="82" spans="1:8">
      <c r="A82" s="3"/>
      <c r="B82" s="9" t="s">
        <v>47</v>
      </c>
      <c r="C82" s="13">
        <v>1500</v>
      </c>
      <c r="D82" s="26">
        <v>1800</v>
      </c>
      <c r="E82" s="13">
        <v>450</v>
      </c>
      <c r="F82" s="13">
        <v>550</v>
      </c>
      <c r="G82" s="13">
        <v>500</v>
      </c>
      <c r="H82" s="29">
        <v>300</v>
      </c>
    </row>
    <row r="83" spans="1:8">
      <c r="A83" s="3"/>
      <c r="B83" s="9" t="s">
        <v>48</v>
      </c>
      <c r="C83" s="13">
        <v>600</v>
      </c>
      <c r="D83" s="26">
        <v>900</v>
      </c>
      <c r="E83" s="13">
        <v>230</v>
      </c>
      <c r="F83" s="13">
        <v>250</v>
      </c>
      <c r="G83" s="13">
        <v>120</v>
      </c>
      <c r="H83" s="29">
        <v>300</v>
      </c>
    </row>
    <row r="84" spans="1:8">
      <c r="A84" s="3"/>
      <c r="B84" s="9" t="s">
        <v>107</v>
      </c>
      <c r="C84" s="13">
        <v>0</v>
      </c>
      <c r="D84" s="26">
        <v>0</v>
      </c>
      <c r="E84" s="13">
        <v>0</v>
      </c>
      <c r="F84" s="13">
        <v>0</v>
      </c>
      <c r="G84" s="13">
        <v>0</v>
      </c>
      <c r="H84" s="29">
        <v>0</v>
      </c>
    </row>
    <row r="85" spans="1:8">
      <c r="A85" s="3"/>
      <c r="B85" s="9" t="s">
        <v>54</v>
      </c>
      <c r="C85" s="13">
        <v>94</v>
      </c>
      <c r="D85" s="26">
        <v>800</v>
      </c>
      <c r="E85" s="13">
        <v>219</v>
      </c>
      <c r="F85" s="13">
        <v>372</v>
      </c>
      <c r="G85" s="13">
        <v>66</v>
      </c>
      <c r="H85" s="29">
        <v>143</v>
      </c>
    </row>
    <row r="86" spans="1:8">
      <c r="A86" s="3"/>
      <c r="B86" s="9" t="s">
        <v>49</v>
      </c>
      <c r="C86" s="13">
        <v>35366</v>
      </c>
      <c r="D86" s="26">
        <v>39168</v>
      </c>
      <c r="E86" s="13">
        <v>9667</v>
      </c>
      <c r="F86" s="13">
        <v>9978</v>
      </c>
      <c r="G86" s="13">
        <v>8715.7000000000007</v>
      </c>
      <c r="H86" s="29">
        <v>10807.3</v>
      </c>
    </row>
    <row r="87" spans="1:8">
      <c r="A87" s="3"/>
      <c r="B87" s="9" t="s">
        <v>50</v>
      </c>
      <c r="C87" s="13">
        <v>273</v>
      </c>
      <c r="D87" s="13">
        <v>303</v>
      </c>
      <c r="E87" s="13">
        <v>76</v>
      </c>
      <c r="F87" s="13">
        <v>61</v>
      </c>
      <c r="G87" s="13">
        <v>88</v>
      </c>
      <c r="H87" s="29">
        <v>78</v>
      </c>
    </row>
    <row r="88" spans="1:8" s="20" customFormat="1">
      <c r="A88" s="4">
        <v>2</v>
      </c>
      <c r="B88" s="103" t="s">
        <v>244</v>
      </c>
      <c r="C88" s="99">
        <v>0</v>
      </c>
      <c r="D88" s="99">
        <v>15215</v>
      </c>
      <c r="E88" s="99">
        <v>0</v>
      </c>
      <c r="F88" s="99">
        <v>0</v>
      </c>
      <c r="G88" s="99">
        <v>0</v>
      </c>
      <c r="H88" s="100">
        <v>15215</v>
      </c>
    </row>
    <row r="89" spans="1:8">
      <c r="A89" s="4">
        <v>3</v>
      </c>
      <c r="B89" s="15" t="s">
        <v>26</v>
      </c>
      <c r="C89" s="99">
        <f t="shared" ref="C89:H89" si="29">C90+C91</f>
        <v>48030</v>
      </c>
      <c r="D89" s="99">
        <f t="shared" si="29"/>
        <v>49214</v>
      </c>
      <c r="E89" s="99">
        <f t="shared" si="29"/>
        <v>11010</v>
      </c>
      <c r="F89" s="99">
        <f t="shared" si="29"/>
        <v>11419</v>
      </c>
      <c r="G89" s="99">
        <f t="shared" si="29"/>
        <v>13130</v>
      </c>
      <c r="H89" s="99">
        <f t="shared" si="29"/>
        <v>13655</v>
      </c>
    </row>
    <row r="90" spans="1:8">
      <c r="A90" s="3"/>
      <c r="B90" s="9" t="s">
        <v>51</v>
      </c>
      <c r="C90" s="13">
        <v>46876</v>
      </c>
      <c r="D90" s="13">
        <v>48036</v>
      </c>
      <c r="E90" s="13">
        <v>10810</v>
      </c>
      <c r="F90" s="13">
        <v>11171</v>
      </c>
      <c r="G90" s="13">
        <v>12926</v>
      </c>
      <c r="H90" s="29">
        <v>13129</v>
      </c>
    </row>
    <row r="91" spans="1:8">
      <c r="A91" s="3"/>
      <c r="B91" s="9" t="s">
        <v>52</v>
      </c>
      <c r="C91" s="13">
        <v>1154</v>
      </c>
      <c r="D91" s="13">
        <v>1178</v>
      </c>
      <c r="E91" s="13">
        <v>200</v>
      </c>
      <c r="F91" s="13">
        <v>248</v>
      </c>
      <c r="G91" s="13">
        <v>204</v>
      </c>
      <c r="H91" s="29">
        <v>526</v>
      </c>
    </row>
    <row r="92" spans="1:8">
      <c r="A92" s="4">
        <v>4</v>
      </c>
      <c r="B92" s="15" t="s">
        <v>25</v>
      </c>
      <c r="C92" s="99">
        <f>C94+C96+C97+C93</f>
        <v>70420</v>
      </c>
      <c r="D92" s="99">
        <f>D94+D96+D97+D93+D95+D98</f>
        <v>9832.7999999999993</v>
      </c>
      <c r="E92" s="99">
        <f>E94+E96+E97+E93+E95+E98</f>
        <v>4878</v>
      </c>
      <c r="F92" s="99">
        <f>F94+F96+F97+F93+F95+F98</f>
        <v>4819.8</v>
      </c>
      <c r="G92" s="99">
        <f>G94+G96+G97+G93+G95+G98</f>
        <v>33351</v>
      </c>
      <c r="H92" s="99">
        <f>H94+H96+H97+H93+H95+H98</f>
        <v>-33216</v>
      </c>
    </row>
    <row r="93" spans="1:8">
      <c r="A93" s="4"/>
      <c r="B93" s="89" t="s">
        <v>202</v>
      </c>
      <c r="C93" s="26">
        <v>59871</v>
      </c>
      <c r="D93" s="26">
        <v>345.8</v>
      </c>
      <c r="E93" s="26">
        <v>0</v>
      </c>
      <c r="F93" s="26">
        <v>320.8</v>
      </c>
      <c r="G93" s="26">
        <v>32101</v>
      </c>
      <c r="H93" s="26">
        <v>-32076</v>
      </c>
    </row>
    <row r="94" spans="1:8">
      <c r="A94" s="3"/>
      <c r="B94" s="9" t="s">
        <v>53</v>
      </c>
      <c r="C94" s="13">
        <v>8000</v>
      </c>
      <c r="D94" s="13">
        <v>4879</v>
      </c>
      <c r="E94" s="13">
        <v>4179</v>
      </c>
      <c r="F94" s="13">
        <v>3821</v>
      </c>
      <c r="G94" s="13">
        <v>0</v>
      </c>
      <c r="H94" s="29">
        <v>-3121</v>
      </c>
    </row>
    <row r="95" spans="1:8">
      <c r="A95" s="3"/>
      <c r="B95" s="9" t="s">
        <v>235</v>
      </c>
      <c r="C95" s="13">
        <v>0</v>
      </c>
      <c r="D95" s="13">
        <v>700</v>
      </c>
      <c r="E95" s="13">
        <v>0</v>
      </c>
      <c r="F95" s="13">
        <v>0</v>
      </c>
      <c r="G95" s="13">
        <v>700</v>
      </c>
      <c r="H95" s="29">
        <v>0</v>
      </c>
    </row>
    <row r="96" spans="1:8">
      <c r="A96" s="3"/>
      <c r="B96" s="9" t="s">
        <v>63</v>
      </c>
      <c r="C96" s="13">
        <v>330</v>
      </c>
      <c r="D96" s="13">
        <v>330</v>
      </c>
      <c r="E96" s="13">
        <v>130</v>
      </c>
      <c r="F96" s="13">
        <v>120</v>
      </c>
      <c r="G96" s="13">
        <v>0</v>
      </c>
      <c r="H96" s="29">
        <v>80</v>
      </c>
    </row>
    <row r="97" spans="1:8">
      <c r="A97" s="3"/>
      <c r="B97" s="9" t="s">
        <v>194</v>
      </c>
      <c r="C97" s="13">
        <v>2219</v>
      </c>
      <c r="D97" s="13">
        <v>2219</v>
      </c>
      <c r="E97" s="13">
        <v>569</v>
      </c>
      <c r="F97" s="13">
        <v>558</v>
      </c>
      <c r="G97" s="13">
        <v>550</v>
      </c>
      <c r="H97" s="29">
        <v>542</v>
      </c>
    </row>
    <row r="98" spans="1:8">
      <c r="A98" s="3"/>
      <c r="B98" s="9" t="s">
        <v>245</v>
      </c>
      <c r="C98" s="13">
        <v>0</v>
      </c>
      <c r="D98" s="13">
        <v>1359</v>
      </c>
      <c r="E98" s="13">
        <v>0</v>
      </c>
      <c r="F98" s="13">
        <v>0</v>
      </c>
      <c r="G98" s="13">
        <v>0</v>
      </c>
      <c r="H98" s="29">
        <v>1359</v>
      </c>
    </row>
    <row r="99" spans="1:8">
      <c r="A99" s="4">
        <v>5</v>
      </c>
      <c r="B99" s="15" t="s">
        <v>195</v>
      </c>
      <c r="C99" s="99">
        <v>87317</v>
      </c>
      <c r="D99" s="99">
        <v>7240.2</v>
      </c>
      <c r="E99" s="99">
        <v>0</v>
      </c>
      <c r="F99" s="99">
        <v>182.2</v>
      </c>
      <c r="G99" s="99">
        <v>43660</v>
      </c>
      <c r="H99" s="100">
        <v>-36602</v>
      </c>
    </row>
    <row r="100" spans="1:8">
      <c r="A100" s="21" t="s">
        <v>24</v>
      </c>
      <c r="B100" s="21" t="s">
        <v>23</v>
      </c>
      <c r="C100" s="101">
        <f>C73+C89+C92+C99</f>
        <v>276810</v>
      </c>
      <c r="D100" s="101">
        <f>D73+D89+D92+D99+D88</f>
        <v>159944</v>
      </c>
      <c r="E100" s="101">
        <f>E73+E89+E92+E99+E88</f>
        <v>39548.400000000001</v>
      </c>
      <c r="F100" s="101">
        <f>F73+F89+F92+F99+F88</f>
        <v>38703.17</v>
      </c>
      <c r="G100" s="101">
        <f>G73+G89+G92+G99+G88</f>
        <v>104979.07</v>
      </c>
      <c r="H100" s="101">
        <f>H73+H89+H92+H99+H88</f>
        <v>-23286.639999999999</v>
      </c>
    </row>
    <row r="101" spans="1:8">
      <c r="A101" s="4">
        <v>1</v>
      </c>
      <c r="B101" s="15" t="s">
        <v>22</v>
      </c>
      <c r="C101" s="99">
        <f>C102+C103</f>
        <v>5870</v>
      </c>
      <c r="D101" s="99">
        <f>D102+D103+D105+D104+D106</f>
        <v>6342.9000000000005</v>
      </c>
      <c r="E101" s="99">
        <f>E102+E103+E105+E104+E106</f>
        <v>1512.74</v>
      </c>
      <c r="F101" s="99">
        <f>F102+F103+F105+F104+F106</f>
        <v>2032.55</v>
      </c>
      <c r="G101" s="99">
        <f>G102+G103+G105+G104+G106</f>
        <v>2311.41</v>
      </c>
      <c r="H101" s="99">
        <f>H102+H103+H105+H104+H106</f>
        <v>486.20000000000005</v>
      </c>
    </row>
    <row r="102" spans="1:8">
      <c r="A102" s="3"/>
      <c r="B102" s="10" t="s">
        <v>32</v>
      </c>
      <c r="C102" s="13">
        <v>4470</v>
      </c>
      <c r="D102" s="13">
        <v>4007</v>
      </c>
      <c r="E102" s="13">
        <v>890.24</v>
      </c>
      <c r="F102" s="13">
        <v>1183.55</v>
      </c>
      <c r="G102" s="13">
        <v>1158.9100000000001</v>
      </c>
      <c r="H102" s="29">
        <v>774.3</v>
      </c>
    </row>
    <row r="103" spans="1:8">
      <c r="A103" s="3"/>
      <c r="B103" s="10" t="s">
        <v>33</v>
      </c>
      <c r="C103" s="13">
        <v>1400</v>
      </c>
      <c r="D103" s="13">
        <v>2266.1</v>
      </c>
      <c r="E103" s="13">
        <v>622.5</v>
      </c>
      <c r="F103" s="13">
        <v>765</v>
      </c>
      <c r="G103" s="13">
        <v>1152.5</v>
      </c>
      <c r="H103" s="29">
        <v>-273.89999999999998</v>
      </c>
    </row>
    <row r="104" spans="1:8">
      <c r="A104" s="3"/>
      <c r="B104" s="10" t="s">
        <v>243</v>
      </c>
      <c r="C104" s="13">
        <v>0</v>
      </c>
      <c r="D104" s="13">
        <v>2.2000000000000002</v>
      </c>
      <c r="E104" s="13">
        <v>0</v>
      </c>
      <c r="F104" s="13">
        <v>0</v>
      </c>
      <c r="G104" s="13">
        <v>0</v>
      </c>
      <c r="H104" s="29">
        <v>2.2000000000000002</v>
      </c>
    </row>
    <row r="105" spans="1:8">
      <c r="A105" s="3"/>
      <c r="B105" s="10" t="s">
        <v>64</v>
      </c>
      <c r="C105" s="13">
        <v>0</v>
      </c>
      <c r="D105" s="13">
        <v>98.6</v>
      </c>
      <c r="E105" s="13">
        <v>0</v>
      </c>
      <c r="F105" s="13">
        <v>84</v>
      </c>
      <c r="G105" s="13">
        <v>0</v>
      </c>
      <c r="H105" s="29">
        <v>14.6</v>
      </c>
    </row>
    <row r="106" spans="1:8">
      <c r="A106" s="3"/>
      <c r="B106" s="104" t="s">
        <v>246</v>
      </c>
      <c r="C106" s="13">
        <v>0</v>
      </c>
      <c r="D106" s="13">
        <v>-31</v>
      </c>
      <c r="E106" s="13">
        <v>0</v>
      </c>
      <c r="F106" s="13">
        <v>0</v>
      </c>
      <c r="G106" s="13">
        <v>0</v>
      </c>
      <c r="H106" s="29">
        <v>-31</v>
      </c>
    </row>
    <row r="107" spans="1:8">
      <c r="A107" s="3"/>
      <c r="B107" s="48" t="s">
        <v>22</v>
      </c>
      <c r="C107" s="49">
        <v>5870</v>
      </c>
      <c r="D107" s="49">
        <v>6342.9</v>
      </c>
      <c r="E107" s="49">
        <v>1512.74</v>
      </c>
      <c r="F107" s="49">
        <v>2032.55</v>
      </c>
      <c r="G107" s="49">
        <v>2311.41</v>
      </c>
      <c r="H107" s="102">
        <v>486.2</v>
      </c>
    </row>
    <row r="108" spans="1:8">
      <c r="A108" s="4">
        <v>2</v>
      </c>
      <c r="B108" s="15" t="s">
        <v>21</v>
      </c>
      <c r="C108" s="99">
        <f t="shared" ref="C108:H108" si="30">C109+C110+C111</f>
        <v>11320</v>
      </c>
      <c r="D108" s="99">
        <f t="shared" si="30"/>
        <v>628.9</v>
      </c>
      <c r="E108" s="99">
        <f t="shared" si="30"/>
        <v>215</v>
      </c>
      <c r="F108" s="99">
        <f t="shared" si="30"/>
        <v>144.69999999999999</v>
      </c>
      <c r="G108" s="99">
        <f t="shared" si="30"/>
        <v>184</v>
      </c>
      <c r="H108" s="99">
        <f t="shared" si="30"/>
        <v>85.2</v>
      </c>
    </row>
    <row r="109" spans="1:8">
      <c r="A109" s="3"/>
      <c r="B109" s="10" t="s">
        <v>36</v>
      </c>
      <c r="C109" s="19">
        <v>420</v>
      </c>
      <c r="D109" s="19">
        <v>420</v>
      </c>
      <c r="E109" s="19">
        <v>115</v>
      </c>
      <c r="F109" s="19">
        <v>115</v>
      </c>
      <c r="G109" s="19">
        <v>75</v>
      </c>
      <c r="H109" s="29">
        <v>115</v>
      </c>
    </row>
    <row r="110" spans="1:8">
      <c r="A110" s="3"/>
      <c r="B110" s="10" t="s">
        <v>68</v>
      </c>
      <c r="C110" s="19">
        <v>10700</v>
      </c>
      <c r="D110" s="19">
        <v>8.9</v>
      </c>
      <c r="E110" s="19">
        <v>0</v>
      </c>
      <c r="F110" s="19">
        <v>29.7</v>
      </c>
      <c r="G110" s="19">
        <v>9</v>
      </c>
      <c r="H110" s="29">
        <v>-29.8</v>
      </c>
    </row>
    <row r="111" spans="1:8">
      <c r="A111" s="3"/>
      <c r="B111" s="15" t="s">
        <v>62</v>
      </c>
      <c r="C111" s="19">
        <v>200</v>
      </c>
      <c r="D111" s="19">
        <v>200</v>
      </c>
      <c r="E111" s="19">
        <v>100</v>
      </c>
      <c r="F111" s="19">
        <v>0</v>
      </c>
      <c r="G111" s="19">
        <v>100</v>
      </c>
      <c r="H111" s="29">
        <v>0</v>
      </c>
    </row>
    <row r="112" spans="1:8">
      <c r="A112" s="3"/>
      <c r="B112" s="47" t="s">
        <v>69</v>
      </c>
      <c r="C112" s="46">
        <v>10700</v>
      </c>
      <c r="D112" s="46">
        <v>8.9</v>
      </c>
      <c r="E112" s="46">
        <v>0</v>
      </c>
      <c r="F112" s="46">
        <v>29.7</v>
      </c>
      <c r="G112" s="46">
        <v>9</v>
      </c>
      <c r="H112" s="102">
        <v>-29.8</v>
      </c>
    </row>
    <row r="113" spans="1:8">
      <c r="A113" s="3"/>
      <c r="B113" s="47" t="s">
        <v>70</v>
      </c>
      <c r="C113" s="46">
        <v>200</v>
      </c>
      <c r="D113" s="46">
        <v>200</v>
      </c>
      <c r="E113" s="46">
        <v>100</v>
      </c>
      <c r="F113" s="46">
        <v>0</v>
      </c>
      <c r="G113" s="46">
        <v>100</v>
      </c>
      <c r="H113" s="102">
        <v>0</v>
      </c>
    </row>
    <row r="114" spans="1:8">
      <c r="A114" s="3"/>
      <c r="B114" s="47" t="s">
        <v>71</v>
      </c>
      <c r="C114" s="46">
        <v>420</v>
      </c>
      <c r="D114" s="46">
        <v>420</v>
      </c>
      <c r="E114" s="46">
        <v>115</v>
      </c>
      <c r="F114" s="46">
        <v>115</v>
      </c>
      <c r="G114" s="46">
        <v>75</v>
      </c>
      <c r="H114" s="102">
        <v>115</v>
      </c>
    </row>
    <row r="115" spans="1:8">
      <c r="A115" s="4">
        <v>3</v>
      </c>
      <c r="B115" s="24" t="s">
        <v>58</v>
      </c>
      <c r="C115" s="99">
        <f t="shared" ref="C115:H115" si="31">C116+C117</f>
        <v>3170</v>
      </c>
      <c r="D115" s="99">
        <f t="shared" si="31"/>
        <v>2167</v>
      </c>
      <c r="E115" s="99">
        <f t="shared" si="31"/>
        <v>725</v>
      </c>
      <c r="F115" s="99">
        <f t="shared" si="31"/>
        <v>806</v>
      </c>
      <c r="G115" s="99">
        <f t="shared" si="31"/>
        <v>803</v>
      </c>
      <c r="H115" s="99">
        <f t="shared" si="31"/>
        <v>-167</v>
      </c>
    </row>
    <row r="116" spans="1:8">
      <c r="A116" s="4"/>
      <c r="B116" s="48" t="s">
        <v>72</v>
      </c>
      <c r="C116" s="49">
        <v>3112</v>
      </c>
      <c r="D116" s="49">
        <v>2167</v>
      </c>
      <c r="E116" s="49">
        <v>725</v>
      </c>
      <c r="F116" s="49">
        <v>806</v>
      </c>
      <c r="G116" s="46">
        <v>803</v>
      </c>
      <c r="H116" s="102">
        <v>-167</v>
      </c>
    </row>
    <row r="117" spans="1:8">
      <c r="A117" s="4"/>
      <c r="B117" s="48" t="s">
        <v>207</v>
      </c>
      <c r="C117" s="49">
        <v>58</v>
      </c>
      <c r="D117" s="49">
        <v>0</v>
      </c>
      <c r="E117" s="49">
        <v>0</v>
      </c>
      <c r="F117" s="49">
        <v>0</v>
      </c>
      <c r="G117" s="46">
        <v>0</v>
      </c>
      <c r="H117" s="102">
        <v>0</v>
      </c>
    </row>
    <row r="118" spans="1:8">
      <c r="A118" s="4">
        <v>4</v>
      </c>
      <c r="B118" s="15" t="s">
        <v>20</v>
      </c>
      <c r="C118" s="99">
        <f t="shared" ref="C118:H118" si="32">C119+C120+C121+C122</f>
        <v>2374</v>
      </c>
      <c r="D118" s="99">
        <f t="shared" si="32"/>
        <v>2555</v>
      </c>
      <c r="E118" s="99">
        <f t="shared" si="32"/>
        <v>573.17999999999995</v>
      </c>
      <c r="F118" s="99">
        <f t="shared" si="32"/>
        <v>710.38</v>
      </c>
      <c r="G118" s="99">
        <f t="shared" si="32"/>
        <v>854.47</v>
      </c>
      <c r="H118" s="99">
        <f t="shared" si="32"/>
        <v>416.97</v>
      </c>
    </row>
    <row r="119" spans="1:8">
      <c r="A119" s="3"/>
      <c r="B119" s="10" t="s">
        <v>32</v>
      </c>
      <c r="C119" s="13">
        <v>84</v>
      </c>
      <c r="D119" s="13">
        <v>84</v>
      </c>
      <c r="E119" s="13">
        <v>18.03</v>
      </c>
      <c r="F119" s="13">
        <v>11.53</v>
      </c>
      <c r="G119" s="13">
        <v>3.72</v>
      </c>
      <c r="H119" s="29">
        <v>50.72</v>
      </c>
    </row>
    <row r="120" spans="1:8">
      <c r="A120" s="3"/>
      <c r="B120" s="10" t="s">
        <v>33</v>
      </c>
      <c r="C120" s="13">
        <v>80</v>
      </c>
      <c r="D120" s="13">
        <v>86</v>
      </c>
      <c r="E120" s="13">
        <v>20.149999999999999</v>
      </c>
      <c r="F120" s="13">
        <v>13.85</v>
      </c>
      <c r="G120" s="13">
        <v>33.75</v>
      </c>
      <c r="H120" s="29">
        <v>18.25</v>
      </c>
    </row>
    <row r="121" spans="1:8">
      <c r="A121" s="3"/>
      <c r="B121" s="10" t="s">
        <v>36</v>
      </c>
      <c r="C121" s="13">
        <v>2060</v>
      </c>
      <c r="D121" s="13">
        <v>2315</v>
      </c>
      <c r="E121" s="13">
        <v>535</v>
      </c>
      <c r="F121" s="13">
        <v>685</v>
      </c>
      <c r="G121" s="13">
        <v>667</v>
      </c>
      <c r="H121" s="29">
        <v>428</v>
      </c>
    </row>
    <row r="122" spans="1:8">
      <c r="A122" s="3"/>
      <c r="B122" s="10" t="s">
        <v>64</v>
      </c>
      <c r="C122" s="13">
        <v>150</v>
      </c>
      <c r="D122" s="13">
        <v>70</v>
      </c>
      <c r="E122" s="13">
        <v>0</v>
      </c>
      <c r="F122" s="13">
        <v>0</v>
      </c>
      <c r="G122" s="13">
        <v>150</v>
      </c>
      <c r="H122" s="29">
        <v>-80</v>
      </c>
    </row>
    <row r="123" spans="1:8">
      <c r="A123" s="3"/>
      <c r="B123" s="48" t="s">
        <v>73</v>
      </c>
      <c r="C123" s="49">
        <v>2060</v>
      </c>
      <c r="D123" s="49">
        <v>2315</v>
      </c>
      <c r="E123" s="49">
        <v>535</v>
      </c>
      <c r="F123" s="49">
        <v>685</v>
      </c>
      <c r="G123" s="49">
        <v>667</v>
      </c>
      <c r="H123" s="102">
        <v>428</v>
      </c>
    </row>
    <row r="124" spans="1:8">
      <c r="A124" s="3"/>
      <c r="B124" s="48" t="s">
        <v>74</v>
      </c>
      <c r="C124" s="49">
        <v>314</v>
      </c>
      <c r="D124" s="49">
        <v>240</v>
      </c>
      <c r="E124" s="49">
        <v>38.18</v>
      </c>
      <c r="F124" s="49">
        <v>25.38</v>
      </c>
      <c r="G124" s="49">
        <v>187.47</v>
      </c>
      <c r="H124" s="102">
        <v>-11.03</v>
      </c>
    </row>
    <row r="125" spans="1:8">
      <c r="A125" s="4">
        <v>5</v>
      </c>
      <c r="B125" s="15" t="s">
        <v>19</v>
      </c>
      <c r="C125" s="99">
        <f>C126+C127+C129+C130+C131+C128</f>
        <v>68837</v>
      </c>
      <c r="D125" s="99">
        <f>D126+D127+D129+D130+D131+D128+D132</f>
        <v>53587.140000000007</v>
      </c>
      <c r="E125" s="99">
        <f>E126+E127+E129+E130+E131+E128+E132</f>
        <v>14480.179999999998</v>
      </c>
      <c r="F125" s="99">
        <f>F126+F127+F129+F130+F131+F128+F132</f>
        <v>13162.480000000001</v>
      </c>
      <c r="G125" s="99">
        <f>G126+G127+G129+G130+G131+G128+G132</f>
        <v>23506.400000000001</v>
      </c>
      <c r="H125" s="99">
        <f>H126+H127+H129+H130+H131+H128+H132</f>
        <v>2438.08</v>
      </c>
    </row>
    <row r="126" spans="1:8">
      <c r="A126" s="3"/>
      <c r="B126" s="10" t="s">
        <v>32</v>
      </c>
      <c r="C126" s="13">
        <v>42437</v>
      </c>
      <c r="D126" s="13">
        <v>43597</v>
      </c>
      <c r="E126" s="13">
        <v>10810</v>
      </c>
      <c r="F126" s="13">
        <v>11171</v>
      </c>
      <c r="G126" s="13">
        <v>10827</v>
      </c>
      <c r="H126" s="28">
        <v>10789</v>
      </c>
    </row>
    <row r="127" spans="1:8">
      <c r="A127" s="3"/>
      <c r="B127" s="10" t="s">
        <v>33</v>
      </c>
      <c r="C127" s="13">
        <v>4175</v>
      </c>
      <c r="D127" s="13">
        <v>8821.0400000000009</v>
      </c>
      <c r="E127" s="13">
        <v>3223.05</v>
      </c>
      <c r="F127" s="13">
        <v>1839.86</v>
      </c>
      <c r="G127" s="13">
        <v>2112.19</v>
      </c>
      <c r="H127" s="28">
        <v>1645.94</v>
      </c>
    </row>
    <row r="128" spans="1:8">
      <c r="A128" s="3"/>
      <c r="B128" s="10" t="s">
        <v>208</v>
      </c>
      <c r="C128" s="13">
        <v>21690</v>
      </c>
      <c r="D128" s="13">
        <v>85</v>
      </c>
      <c r="E128" s="13">
        <v>0</v>
      </c>
      <c r="F128" s="13">
        <v>0</v>
      </c>
      <c r="G128" s="13">
        <v>10456</v>
      </c>
      <c r="H128" s="28">
        <v>-10371</v>
      </c>
    </row>
    <row r="129" spans="1:8">
      <c r="A129" s="3"/>
      <c r="B129" s="10" t="s">
        <v>34</v>
      </c>
      <c r="C129" s="13">
        <v>270</v>
      </c>
      <c r="D129" s="13">
        <v>334.41</v>
      </c>
      <c r="E129" s="13">
        <v>91.21</v>
      </c>
      <c r="F129" s="13">
        <v>89.02</v>
      </c>
      <c r="G129" s="13">
        <v>40.71</v>
      </c>
      <c r="H129" s="28">
        <v>113.47</v>
      </c>
    </row>
    <row r="130" spans="1:8">
      <c r="A130" s="3"/>
      <c r="B130" s="10" t="s">
        <v>38</v>
      </c>
      <c r="C130" s="13">
        <v>140</v>
      </c>
      <c r="D130" s="13">
        <v>147.18</v>
      </c>
      <c r="E130" s="13">
        <v>50.92</v>
      </c>
      <c r="F130" s="13">
        <v>51.6</v>
      </c>
      <c r="G130" s="13">
        <v>-1.5</v>
      </c>
      <c r="H130" s="28">
        <v>46.16</v>
      </c>
    </row>
    <row r="131" spans="1:8">
      <c r="A131" s="3"/>
      <c r="B131" s="10" t="s">
        <v>64</v>
      </c>
      <c r="C131" s="13">
        <v>125</v>
      </c>
      <c r="D131" s="13">
        <v>606.51</v>
      </c>
      <c r="E131" s="13">
        <v>305</v>
      </c>
      <c r="F131" s="13">
        <v>11</v>
      </c>
      <c r="G131" s="13">
        <v>72</v>
      </c>
      <c r="H131" s="28">
        <v>218.51</v>
      </c>
    </row>
    <row r="132" spans="1:8">
      <c r="A132" s="3"/>
      <c r="B132" s="104" t="s">
        <v>246</v>
      </c>
      <c r="C132" s="13"/>
      <c r="D132" s="13">
        <v>-4</v>
      </c>
      <c r="E132" s="13">
        <v>0</v>
      </c>
      <c r="F132" s="13">
        <v>0</v>
      </c>
      <c r="G132" s="13">
        <v>0</v>
      </c>
      <c r="H132" s="28">
        <v>-4</v>
      </c>
    </row>
    <row r="133" spans="1:8">
      <c r="A133" s="3"/>
      <c r="B133" s="48" t="s">
        <v>75</v>
      </c>
      <c r="C133" s="49">
        <v>7795.81</v>
      </c>
      <c r="D133" s="49">
        <v>9433.64</v>
      </c>
      <c r="E133" s="49">
        <v>2366.9299999999998</v>
      </c>
      <c r="F133" s="49">
        <v>2225.38</v>
      </c>
      <c r="G133" s="49">
        <v>2504.36</v>
      </c>
      <c r="H133" s="45">
        <v>2336.9699999999998</v>
      </c>
    </row>
    <row r="134" spans="1:8">
      <c r="A134" s="3"/>
      <c r="B134" s="48" t="s">
        <v>76</v>
      </c>
      <c r="C134" s="49">
        <v>28672.959999999999</v>
      </c>
      <c r="D134" s="49">
        <v>14778.74</v>
      </c>
      <c r="E134" s="49">
        <v>3886.35</v>
      </c>
      <c r="F134" s="49">
        <v>3672.29</v>
      </c>
      <c r="G134" s="49">
        <v>11580.31</v>
      </c>
      <c r="H134" s="45">
        <v>-4360.21</v>
      </c>
    </row>
    <row r="135" spans="1:8">
      <c r="A135" s="3"/>
      <c r="B135" s="48" t="s">
        <v>77</v>
      </c>
      <c r="C135" s="49">
        <v>31787.78</v>
      </c>
      <c r="D135" s="49">
        <v>28810.31</v>
      </c>
      <c r="E135" s="49">
        <v>7977.84</v>
      </c>
      <c r="F135" s="49">
        <v>7190.59</v>
      </c>
      <c r="G135" s="49">
        <v>9282.2199999999993</v>
      </c>
      <c r="H135" s="45">
        <v>4359.66</v>
      </c>
    </row>
    <row r="136" spans="1:8">
      <c r="A136" s="3"/>
      <c r="B136" s="48" t="s">
        <v>78</v>
      </c>
      <c r="C136" s="49">
        <v>580.45000000000005</v>
      </c>
      <c r="D136" s="49">
        <v>384.45</v>
      </c>
      <c r="E136" s="49">
        <v>69.06</v>
      </c>
      <c r="F136" s="49">
        <v>74.22</v>
      </c>
      <c r="G136" s="49">
        <v>139.51</v>
      </c>
      <c r="H136" s="45">
        <v>101.66</v>
      </c>
    </row>
    <row r="137" spans="1:8">
      <c r="A137" s="3"/>
      <c r="B137" s="48" t="s">
        <v>38</v>
      </c>
      <c r="C137" s="49">
        <v>0</v>
      </c>
      <c r="D137" s="49">
        <v>180</v>
      </c>
      <c r="E137" s="49">
        <v>180</v>
      </c>
      <c r="F137" s="49">
        <v>0</v>
      </c>
      <c r="G137" s="49">
        <v>0</v>
      </c>
      <c r="H137" s="45">
        <v>0</v>
      </c>
    </row>
    <row r="138" spans="1:8">
      <c r="A138" s="4">
        <v>6</v>
      </c>
      <c r="B138" s="15" t="s">
        <v>18</v>
      </c>
      <c r="C138" s="12">
        <f>C141+C139+C140</f>
        <v>2280</v>
      </c>
      <c r="D138" s="12">
        <f>D141+D139+D140+D142</f>
        <v>2281.9</v>
      </c>
      <c r="E138" s="12">
        <f>E141+E139+E140+E142</f>
        <v>594.55999999999995</v>
      </c>
      <c r="F138" s="12">
        <f>F141+F139+F140+F142</f>
        <v>574.54999999999995</v>
      </c>
      <c r="G138" s="12">
        <f>G141+G139+G140+G142</f>
        <v>561.45000000000005</v>
      </c>
      <c r="H138" s="12">
        <f>H141+H139+H140+H142</f>
        <v>551.34</v>
      </c>
    </row>
    <row r="139" spans="1:8">
      <c r="A139" s="4"/>
      <c r="B139" s="10" t="s">
        <v>32</v>
      </c>
      <c r="C139" s="26">
        <v>2219</v>
      </c>
      <c r="D139" s="26">
        <v>2190.2800000000002</v>
      </c>
      <c r="E139" s="26">
        <v>566.55999999999995</v>
      </c>
      <c r="F139" s="26">
        <v>558.54999999999995</v>
      </c>
      <c r="G139" s="26">
        <v>547.45000000000005</v>
      </c>
      <c r="H139" s="26">
        <v>517.72</v>
      </c>
    </row>
    <row r="140" spans="1:8">
      <c r="A140" s="4"/>
      <c r="B140" s="10" t="s">
        <v>33</v>
      </c>
      <c r="C140" s="26">
        <v>40</v>
      </c>
      <c r="D140" s="26">
        <v>68.72</v>
      </c>
      <c r="E140" s="26">
        <v>7</v>
      </c>
      <c r="F140" s="26">
        <v>16</v>
      </c>
      <c r="G140" s="26">
        <v>14</v>
      </c>
      <c r="H140" s="26">
        <v>31.72</v>
      </c>
    </row>
    <row r="141" spans="1:8">
      <c r="A141" s="3"/>
      <c r="B141" s="10" t="s">
        <v>34</v>
      </c>
      <c r="C141" s="93">
        <v>21</v>
      </c>
      <c r="D141" s="93">
        <v>23</v>
      </c>
      <c r="E141" s="93">
        <v>21</v>
      </c>
      <c r="F141" s="93">
        <v>0</v>
      </c>
      <c r="G141" s="93">
        <v>0</v>
      </c>
      <c r="H141" s="91">
        <v>2</v>
      </c>
    </row>
    <row r="142" spans="1:8">
      <c r="A142" s="3"/>
      <c r="B142" s="104" t="s">
        <v>246</v>
      </c>
      <c r="C142" s="93"/>
      <c r="D142" s="93">
        <v>-0.1</v>
      </c>
      <c r="E142" s="93">
        <v>0</v>
      </c>
      <c r="F142" s="93">
        <v>0</v>
      </c>
      <c r="G142" s="93">
        <v>0</v>
      </c>
      <c r="H142" s="91">
        <v>-0.1</v>
      </c>
    </row>
    <row r="143" spans="1:8">
      <c r="A143" s="3"/>
      <c r="B143" s="48" t="s">
        <v>196</v>
      </c>
      <c r="C143" s="49">
        <v>2259</v>
      </c>
      <c r="D143" s="49">
        <v>2258.9</v>
      </c>
      <c r="E143" s="49">
        <v>573.55999999999995</v>
      </c>
      <c r="F143" s="49">
        <v>574.54999999999995</v>
      </c>
      <c r="G143" s="49">
        <v>561.45000000000005</v>
      </c>
      <c r="H143" s="45">
        <v>549.34</v>
      </c>
    </row>
    <row r="144" spans="1:8">
      <c r="A144" s="3"/>
      <c r="B144" s="48" t="s">
        <v>79</v>
      </c>
      <c r="C144" s="49">
        <v>21</v>
      </c>
      <c r="D144" s="49">
        <v>23</v>
      </c>
      <c r="E144" s="49">
        <v>21</v>
      </c>
      <c r="F144" s="49">
        <v>0</v>
      </c>
      <c r="G144" s="49">
        <v>0</v>
      </c>
      <c r="H144" s="45">
        <v>2</v>
      </c>
    </row>
    <row r="145" spans="1:8">
      <c r="A145" s="4">
        <v>8</v>
      </c>
      <c r="B145" s="15" t="s">
        <v>17</v>
      </c>
      <c r="C145" s="12">
        <f>C146+C147+C148+C150+C151+C149</f>
        <v>12237</v>
      </c>
      <c r="D145" s="12">
        <f>D146+D147+D148+D150+D151+D149+D152</f>
        <v>7713.08</v>
      </c>
      <c r="E145" s="12">
        <f>E146+E147+E148+E150+E151+E149+E152</f>
        <v>1824.98</v>
      </c>
      <c r="F145" s="12">
        <f>F146+F147+F148+F150+F151+F149+F152</f>
        <v>2393.3000000000002</v>
      </c>
      <c r="G145" s="12">
        <f>G146+G147+G148+G150+G151+G149+G152</f>
        <v>4653.62</v>
      </c>
      <c r="H145" s="12">
        <f>H146+H147+H148+H150+H151+H149+H152</f>
        <v>-1158.8199999999997</v>
      </c>
    </row>
    <row r="146" spans="1:8">
      <c r="A146" s="3"/>
      <c r="B146" s="10" t="s">
        <v>32</v>
      </c>
      <c r="C146" s="13">
        <v>1115</v>
      </c>
      <c r="D146" s="13">
        <v>1098</v>
      </c>
      <c r="E146" s="13">
        <v>284.85000000000002</v>
      </c>
      <c r="F146" s="13">
        <v>284.85000000000002</v>
      </c>
      <c r="G146" s="13">
        <v>284.05</v>
      </c>
      <c r="H146" s="28">
        <v>244.25</v>
      </c>
    </row>
    <row r="147" spans="1:8">
      <c r="A147" s="3"/>
      <c r="B147" s="10" t="s">
        <v>33</v>
      </c>
      <c r="C147" s="13">
        <v>2274</v>
      </c>
      <c r="D147" s="13">
        <v>2398.3000000000002</v>
      </c>
      <c r="E147" s="13">
        <v>803</v>
      </c>
      <c r="F147" s="13">
        <v>893.3</v>
      </c>
      <c r="G147" s="13">
        <v>373</v>
      </c>
      <c r="H147" s="28">
        <v>329</v>
      </c>
    </row>
    <row r="148" spans="1:8">
      <c r="A148" s="3"/>
      <c r="B148" s="10" t="s">
        <v>36</v>
      </c>
      <c r="C148" s="13">
        <v>2383</v>
      </c>
      <c r="D148" s="13">
        <v>3781.5</v>
      </c>
      <c r="E148" s="13">
        <v>659.13</v>
      </c>
      <c r="F148" s="13">
        <v>959.15</v>
      </c>
      <c r="G148" s="13">
        <v>914.57</v>
      </c>
      <c r="H148" s="28">
        <v>1248.6500000000001</v>
      </c>
    </row>
    <row r="149" spans="1:8">
      <c r="A149" s="3"/>
      <c r="B149" s="10" t="s">
        <v>208</v>
      </c>
      <c r="C149" s="13">
        <v>6045</v>
      </c>
      <c r="D149" s="13">
        <v>0</v>
      </c>
      <c r="E149" s="13">
        <v>0</v>
      </c>
      <c r="F149" s="13">
        <v>0</v>
      </c>
      <c r="G149" s="13">
        <v>2923</v>
      </c>
      <c r="H149" s="28">
        <v>-2923</v>
      </c>
    </row>
    <row r="150" spans="1:8">
      <c r="A150" s="3"/>
      <c r="B150" s="10" t="s">
        <v>38</v>
      </c>
      <c r="C150" s="13">
        <v>20</v>
      </c>
      <c r="D150" s="13">
        <v>20</v>
      </c>
      <c r="E150" s="13">
        <v>3</v>
      </c>
      <c r="F150" s="13">
        <v>5</v>
      </c>
      <c r="G150" s="13">
        <v>5</v>
      </c>
      <c r="H150" s="28">
        <v>7</v>
      </c>
    </row>
    <row r="151" spans="1:8">
      <c r="A151" s="3"/>
      <c r="B151" s="10" t="s">
        <v>64</v>
      </c>
      <c r="C151" s="13">
        <v>400</v>
      </c>
      <c r="D151" s="13">
        <v>415.38</v>
      </c>
      <c r="E151" s="13">
        <v>75</v>
      </c>
      <c r="F151" s="13">
        <v>251</v>
      </c>
      <c r="G151" s="13">
        <v>154</v>
      </c>
      <c r="H151" s="28">
        <v>-64.62</v>
      </c>
    </row>
    <row r="152" spans="1:8">
      <c r="A152" s="3"/>
      <c r="B152" s="104" t="s">
        <v>246</v>
      </c>
      <c r="C152" s="93"/>
      <c r="D152" s="93">
        <v>-0.1</v>
      </c>
      <c r="E152" s="93">
        <v>0</v>
      </c>
      <c r="F152" s="93">
        <v>0</v>
      </c>
      <c r="G152" s="93">
        <v>0</v>
      </c>
      <c r="H152" s="91">
        <v>-0.1</v>
      </c>
    </row>
    <row r="153" spans="1:8">
      <c r="A153" s="3"/>
      <c r="B153" s="48" t="s">
        <v>80</v>
      </c>
      <c r="C153" s="49">
        <v>1165</v>
      </c>
      <c r="D153" s="49">
        <v>1645.58</v>
      </c>
      <c r="E153" s="49">
        <v>310.13</v>
      </c>
      <c r="F153" s="49">
        <v>339.18</v>
      </c>
      <c r="G153" s="49">
        <v>325.17</v>
      </c>
      <c r="H153" s="45">
        <v>671.1</v>
      </c>
    </row>
    <row r="154" spans="1:8">
      <c r="A154" s="3"/>
      <c r="B154" s="48" t="s">
        <v>81</v>
      </c>
      <c r="C154" s="49">
        <v>198</v>
      </c>
      <c r="D154" s="49">
        <v>277.89999999999998</v>
      </c>
      <c r="E154" s="49">
        <v>55</v>
      </c>
      <c r="F154" s="49">
        <v>50.75</v>
      </c>
      <c r="G154" s="49">
        <v>89.4</v>
      </c>
      <c r="H154" s="45">
        <v>82.75</v>
      </c>
    </row>
    <row r="155" spans="1:8">
      <c r="A155" s="3"/>
      <c r="B155" s="48" t="s">
        <v>86</v>
      </c>
      <c r="C155" s="49">
        <v>60</v>
      </c>
      <c r="D155" s="49">
        <v>60</v>
      </c>
      <c r="E155" s="49">
        <v>15</v>
      </c>
      <c r="F155" s="49">
        <v>15</v>
      </c>
      <c r="G155" s="49">
        <v>15</v>
      </c>
      <c r="H155" s="45">
        <v>15</v>
      </c>
    </row>
    <row r="156" spans="1:8">
      <c r="A156" s="3"/>
      <c r="B156" s="48" t="s">
        <v>82</v>
      </c>
      <c r="C156" s="49">
        <v>1020</v>
      </c>
      <c r="D156" s="49">
        <v>1800.52</v>
      </c>
      <c r="E156" s="49">
        <v>294</v>
      </c>
      <c r="F156" s="49">
        <v>569.22</v>
      </c>
      <c r="G156" s="49">
        <v>500</v>
      </c>
      <c r="H156" s="45">
        <v>437.3</v>
      </c>
    </row>
    <row r="157" spans="1:8">
      <c r="A157" s="3"/>
      <c r="B157" s="48" t="s">
        <v>83</v>
      </c>
      <c r="C157" s="49">
        <v>20</v>
      </c>
      <c r="D157" s="49">
        <v>20</v>
      </c>
      <c r="E157" s="49">
        <v>3</v>
      </c>
      <c r="F157" s="49">
        <v>5</v>
      </c>
      <c r="G157" s="49">
        <v>5</v>
      </c>
      <c r="H157" s="45">
        <v>7</v>
      </c>
    </row>
    <row r="158" spans="1:8">
      <c r="A158" s="3"/>
      <c r="B158" s="48" t="s">
        <v>236</v>
      </c>
      <c r="C158" s="49">
        <v>8483</v>
      </c>
      <c r="D158" s="49">
        <v>2407.2800000000002</v>
      </c>
      <c r="E158" s="49">
        <v>612.85</v>
      </c>
      <c r="F158" s="49">
        <v>764.85</v>
      </c>
      <c r="G158" s="49">
        <v>3604.05</v>
      </c>
      <c r="H158" s="45">
        <v>-2574.4699999999998</v>
      </c>
    </row>
    <row r="159" spans="1:8">
      <c r="A159" s="3"/>
      <c r="B159" s="48" t="s">
        <v>247</v>
      </c>
      <c r="C159" s="49">
        <v>0</v>
      </c>
      <c r="D159" s="49">
        <v>57.5</v>
      </c>
      <c r="E159" s="49">
        <v>0</v>
      </c>
      <c r="F159" s="49">
        <v>0</v>
      </c>
      <c r="G159" s="49">
        <v>0</v>
      </c>
      <c r="H159" s="45">
        <v>57.5</v>
      </c>
    </row>
    <row r="160" spans="1:8">
      <c r="A160" s="3"/>
      <c r="B160" s="48" t="s">
        <v>85</v>
      </c>
      <c r="C160" s="49">
        <v>1291</v>
      </c>
      <c r="D160" s="49">
        <v>1444.3</v>
      </c>
      <c r="E160" s="49">
        <v>535</v>
      </c>
      <c r="F160" s="49">
        <v>649.29999999999995</v>
      </c>
      <c r="G160" s="49">
        <v>115</v>
      </c>
      <c r="H160" s="45">
        <v>145</v>
      </c>
    </row>
    <row r="161" spans="1:8">
      <c r="A161" s="4">
        <v>9</v>
      </c>
      <c r="B161" s="15" t="s">
        <v>16</v>
      </c>
      <c r="C161" s="12">
        <f>C162+C163+C164+C166+C165</f>
        <v>11792</v>
      </c>
      <c r="D161" s="12">
        <f>D162+D163+D164+D166+D165+D167</f>
        <v>12277.32</v>
      </c>
      <c r="E161" s="12">
        <f>E162+E163+E164+E166+E165+E167</f>
        <v>4038.87</v>
      </c>
      <c r="F161" s="12">
        <f>F162+F163+F164+F166+F165+F167</f>
        <v>2657.75</v>
      </c>
      <c r="G161" s="12">
        <f>G162+G163+G164+G166+G165+G167</f>
        <v>3168.9500000000003</v>
      </c>
      <c r="H161" s="12">
        <f>H162+H163+H164+H166+H165+H167</f>
        <v>2411.75</v>
      </c>
    </row>
    <row r="162" spans="1:8">
      <c r="A162" s="3"/>
      <c r="B162" s="10" t="s">
        <v>32</v>
      </c>
      <c r="C162" s="13">
        <v>6890</v>
      </c>
      <c r="D162" s="13">
        <v>6612.5</v>
      </c>
      <c r="E162" s="13">
        <v>1906.35</v>
      </c>
      <c r="F162" s="13">
        <v>1478.45</v>
      </c>
      <c r="G162" s="13">
        <v>1867.2</v>
      </c>
      <c r="H162" s="28">
        <v>1360.5</v>
      </c>
    </row>
    <row r="163" spans="1:8">
      <c r="A163" s="3"/>
      <c r="B163" s="10" t="s">
        <v>33</v>
      </c>
      <c r="C163" s="13">
        <v>1630</v>
      </c>
      <c r="D163" s="13">
        <v>1702.6</v>
      </c>
      <c r="E163" s="13">
        <v>460</v>
      </c>
      <c r="F163" s="13">
        <v>440.3</v>
      </c>
      <c r="G163" s="13">
        <v>416.45</v>
      </c>
      <c r="H163" s="28">
        <v>385.85</v>
      </c>
    </row>
    <row r="164" spans="1:8">
      <c r="A164" s="3"/>
      <c r="B164" s="10" t="s">
        <v>36</v>
      </c>
      <c r="C164" s="13">
        <v>507</v>
      </c>
      <c r="D164" s="13">
        <v>547</v>
      </c>
      <c r="E164" s="13">
        <v>138</v>
      </c>
      <c r="F164" s="13">
        <v>139</v>
      </c>
      <c r="G164" s="13">
        <v>142</v>
      </c>
      <c r="H164" s="28">
        <v>128</v>
      </c>
    </row>
    <row r="165" spans="1:8">
      <c r="A165" s="3"/>
      <c r="B165" s="10" t="s">
        <v>34</v>
      </c>
      <c r="C165" s="13">
        <v>2400</v>
      </c>
      <c r="D165" s="13">
        <v>2400</v>
      </c>
      <c r="E165" s="13">
        <v>930</v>
      </c>
      <c r="F165" s="13">
        <v>480</v>
      </c>
      <c r="G165" s="13">
        <v>520</v>
      </c>
      <c r="H165" s="28">
        <v>470</v>
      </c>
    </row>
    <row r="166" spans="1:8">
      <c r="A166" s="3"/>
      <c r="B166" s="10" t="s">
        <v>64</v>
      </c>
      <c r="C166" s="13">
        <v>365</v>
      </c>
      <c r="D166" s="13">
        <v>1017.82</v>
      </c>
      <c r="E166" s="13">
        <v>604.52</v>
      </c>
      <c r="F166" s="13">
        <v>120</v>
      </c>
      <c r="G166" s="13">
        <v>223.3</v>
      </c>
      <c r="H166" s="28">
        <v>70</v>
      </c>
    </row>
    <row r="167" spans="1:8">
      <c r="A167" s="3"/>
      <c r="B167" s="104" t="s">
        <v>246</v>
      </c>
      <c r="C167" s="13"/>
      <c r="D167" s="13">
        <v>-2.6</v>
      </c>
      <c r="E167" s="13">
        <v>0</v>
      </c>
      <c r="F167" s="13">
        <v>0</v>
      </c>
      <c r="G167" s="13">
        <v>0</v>
      </c>
      <c r="H167" s="28">
        <v>-2.6</v>
      </c>
    </row>
    <row r="168" spans="1:8">
      <c r="A168" s="3"/>
      <c r="B168" s="48" t="s">
        <v>87</v>
      </c>
      <c r="C168" s="49">
        <v>1422</v>
      </c>
      <c r="D168" s="49">
        <v>2170.7199999999998</v>
      </c>
      <c r="E168" s="49">
        <v>862.52</v>
      </c>
      <c r="F168" s="49">
        <v>389</v>
      </c>
      <c r="G168" s="49">
        <v>537</v>
      </c>
      <c r="H168" s="45">
        <v>382.2</v>
      </c>
    </row>
    <row r="169" spans="1:8">
      <c r="A169" s="3"/>
      <c r="B169" s="48" t="s">
        <v>88</v>
      </c>
      <c r="C169" s="49">
        <v>7127</v>
      </c>
      <c r="D169" s="49">
        <v>6753</v>
      </c>
      <c r="E169" s="49">
        <v>1980</v>
      </c>
      <c r="F169" s="49">
        <v>1499.6</v>
      </c>
      <c r="G169" s="49">
        <v>1944.6</v>
      </c>
      <c r="H169" s="45">
        <v>1328.8</v>
      </c>
    </row>
    <row r="170" spans="1:8">
      <c r="A170" s="3"/>
      <c r="B170" s="48" t="s">
        <v>89</v>
      </c>
      <c r="C170" s="49">
        <v>703</v>
      </c>
      <c r="D170" s="49">
        <v>755.68</v>
      </c>
      <c r="E170" s="49">
        <v>226.45</v>
      </c>
      <c r="F170" s="49">
        <v>189.25</v>
      </c>
      <c r="G170" s="49">
        <v>134.18</v>
      </c>
      <c r="H170" s="45">
        <v>205.8</v>
      </c>
    </row>
    <row r="171" spans="1:8">
      <c r="A171" s="3"/>
      <c r="B171" s="48" t="s">
        <v>90</v>
      </c>
      <c r="C171" s="49">
        <v>400</v>
      </c>
      <c r="D171" s="49">
        <v>399.3</v>
      </c>
      <c r="E171" s="49">
        <v>400</v>
      </c>
      <c r="F171" s="49">
        <v>0</v>
      </c>
      <c r="G171" s="49">
        <v>0</v>
      </c>
      <c r="H171" s="45">
        <v>-0.7</v>
      </c>
    </row>
    <row r="172" spans="1:8">
      <c r="A172" s="3"/>
      <c r="B172" s="48" t="s">
        <v>91</v>
      </c>
      <c r="C172" s="49">
        <v>1065</v>
      </c>
      <c r="D172" s="49">
        <v>1193.0999999999999</v>
      </c>
      <c r="E172" s="49">
        <v>247.4</v>
      </c>
      <c r="F172" s="49">
        <v>291.10000000000002</v>
      </c>
      <c r="G172" s="49">
        <v>351.2</v>
      </c>
      <c r="H172" s="45">
        <v>303.39999999999998</v>
      </c>
    </row>
    <row r="173" spans="1:8">
      <c r="A173" s="3"/>
      <c r="B173" s="48" t="s">
        <v>92</v>
      </c>
      <c r="C173" s="49">
        <v>1075</v>
      </c>
      <c r="D173" s="49">
        <v>1005.62</v>
      </c>
      <c r="E173" s="49">
        <v>322.5</v>
      </c>
      <c r="F173" s="49">
        <v>288.8</v>
      </c>
      <c r="G173" s="49">
        <v>201.97</v>
      </c>
      <c r="H173" s="45">
        <v>192.35</v>
      </c>
    </row>
    <row r="174" spans="1:8">
      <c r="A174" s="4">
        <v>10</v>
      </c>
      <c r="B174" s="15" t="s">
        <v>15</v>
      </c>
      <c r="C174" s="12">
        <f>C175+C176+C177+C178</f>
        <v>9887</v>
      </c>
      <c r="D174" s="12">
        <f>D175+D176+D177+D178+D179</f>
        <v>13299.4</v>
      </c>
      <c r="E174" s="12">
        <f>E175+E176+E177+E178+E179</f>
        <v>4462.1900000000005</v>
      </c>
      <c r="F174" s="12">
        <f>F175+F176+F177+F178+F179</f>
        <v>3207.26</v>
      </c>
      <c r="G174" s="12">
        <f>G175+G176+G177+G178+G179</f>
        <v>6495.92</v>
      </c>
      <c r="H174" s="12">
        <f>H175+H176+H177+H178+H179</f>
        <v>-865.97</v>
      </c>
    </row>
    <row r="175" spans="1:8">
      <c r="A175" s="3"/>
      <c r="B175" s="10" t="s">
        <v>32</v>
      </c>
      <c r="C175" s="13">
        <v>954</v>
      </c>
      <c r="D175" s="13">
        <v>1129.69</v>
      </c>
      <c r="E175" s="13">
        <v>249.6</v>
      </c>
      <c r="F175" s="13">
        <v>297.77</v>
      </c>
      <c r="G175" s="13">
        <v>314.36</v>
      </c>
      <c r="H175" s="28">
        <v>267.95999999999998</v>
      </c>
    </row>
    <row r="176" spans="1:8">
      <c r="A176" s="3"/>
      <c r="B176" s="10" t="s">
        <v>33</v>
      </c>
      <c r="C176" s="13">
        <v>6710</v>
      </c>
      <c r="D176" s="13">
        <v>10594.31</v>
      </c>
      <c r="E176" s="13">
        <v>3257.61</v>
      </c>
      <c r="F176" s="13">
        <v>1791.49</v>
      </c>
      <c r="G176" s="13">
        <v>3907.86</v>
      </c>
      <c r="H176" s="28">
        <v>1637.35</v>
      </c>
    </row>
    <row r="177" spans="1:8">
      <c r="A177" s="3"/>
      <c r="B177" s="10" t="s">
        <v>208</v>
      </c>
      <c r="C177" s="13">
        <v>1750</v>
      </c>
      <c r="D177" s="13">
        <v>0</v>
      </c>
      <c r="E177" s="13">
        <v>0</v>
      </c>
      <c r="F177" s="13">
        <v>0</v>
      </c>
      <c r="G177" s="13">
        <v>825</v>
      </c>
      <c r="H177" s="28">
        <v>-825</v>
      </c>
    </row>
    <row r="178" spans="1:8">
      <c r="A178" s="3"/>
      <c r="B178" s="10" t="s">
        <v>64</v>
      </c>
      <c r="C178" s="13">
        <v>473</v>
      </c>
      <c r="D178" s="13">
        <v>1598.4</v>
      </c>
      <c r="E178" s="13">
        <v>954.98</v>
      </c>
      <c r="F178" s="13">
        <v>1118</v>
      </c>
      <c r="G178" s="13">
        <v>1448.7</v>
      </c>
      <c r="H178" s="28">
        <v>-1923.28</v>
      </c>
    </row>
    <row r="179" spans="1:8">
      <c r="A179" s="3"/>
      <c r="B179" s="104" t="s">
        <v>246</v>
      </c>
      <c r="C179" s="13"/>
      <c r="D179" s="13">
        <v>-23</v>
      </c>
      <c r="E179" s="13">
        <v>0</v>
      </c>
      <c r="F179" s="13">
        <v>0</v>
      </c>
      <c r="G179" s="13">
        <v>0</v>
      </c>
      <c r="H179" s="28">
        <v>-23</v>
      </c>
    </row>
    <row r="180" spans="1:8">
      <c r="A180" s="3"/>
      <c r="B180" s="48" t="s">
        <v>93</v>
      </c>
      <c r="C180" s="49">
        <v>300</v>
      </c>
      <c r="D180" s="49">
        <v>1871.87</v>
      </c>
      <c r="E180" s="49">
        <v>466.08</v>
      </c>
      <c r="F180" s="49">
        <v>865</v>
      </c>
      <c r="G180" s="49">
        <v>537</v>
      </c>
      <c r="H180" s="45">
        <v>3.8</v>
      </c>
    </row>
    <row r="181" spans="1:8">
      <c r="A181" s="3"/>
      <c r="B181" s="48" t="s">
        <v>94</v>
      </c>
      <c r="C181" s="49">
        <v>1932</v>
      </c>
      <c r="D181" s="49">
        <v>5263.2</v>
      </c>
      <c r="E181" s="49">
        <v>1597</v>
      </c>
      <c r="F181" s="49">
        <v>1356.24</v>
      </c>
      <c r="G181" s="49">
        <v>1243</v>
      </c>
      <c r="H181" s="45">
        <v>1066.96</v>
      </c>
    </row>
    <row r="182" spans="1:8">
      <c r="A182" s="3"/>
      <c r="B182" s="48" t="s">
        <v>209</v>
      </c>
      <c r="C182" s="49">
        <v>218</v>
      </c>
      <c r="D182" s="49">
        <v>218</v>
      </c>
      <c r="E182" s="49">
        <v>0</v>
      </c>
      <c r="F182" s="49">
        <v>70</v>
      </c>
      <c r="G182" s="49">
        <v>75</v>
      </c>
      <c r="H182" s="45">
        <v>73</v>
      </c>
    </row>
    <row r="183" spans="1:8">
      <c r="A183" s="3"/>
      <c r="B183" s="48" t="s">
        <v>95</v>
      </c>
      <c r="C183" s="49">
        <v>7437</v>
      </c>
      <c r="D183" s="49">
        <v>5946.33</v>
      </c>
      <c r="E183" s="49">
        <v>2399.12</v>
      </c>
      <c r="F183" s="49">
        <v>916.02</v>
      </c>
      <c r="G183" s="49">
        <v>4640.92</v>
      </c>
      <c r="H183" s="45">
        <v>-2009.73</v>
      </c>
    </row>
    <row r="184" spans="1:8">
      <c r="A184" s="4">
        <v>11</v>
      </c>
      <c r="B184" s="15" t="s">
        <v>14</v>
      </c>
      <c r="C184" s="12">
        <f>C186+C185</f>
        <v>2248</v>
      </c>
      <c r="D184" s="12">
        <f>D186+D185+D187+D188</f>
        <v>18073</v>
      </c>
      <c r="E184" s="12">
        <f>E186+E185+E187+E188</f>
        <v>564.04999999999995</v>
      </c>
      <c r="F184" s="12">
        <f>F186+F185+F187+F188</f>
        <v>992.05</v>
      </c>
      <c r="G184" s="12">
        <f>G186+G185+G187+G188</f>
        <v>1023.95</v>
      </c>
      <c r="H184" s="12">
        <f>H186+H185+H187+H188</f>
        <v>15492.95</v>
      </c>
    </row>
    <row r="185" spans="1:8">
      <c r="A185" s="4"/>
      <c r="B185" s="10" t="s">
        <v>32</v>
      </c>
      <c r="C185" s="26">
        <v>1041</v>
      </c>
      <c r="D185" s="26">
        <v>1119</v>
      </c>
      <c r="E185" s="26">
        <v>283.25</v>
      </c>
      <c r="F185" s="26">
        <v>294.25</v>
      </c>
      <c r="G185" s="26">
        <v>291.25</v>
      </c>
      <c r="H185" s="26">
        <v>250.25</v>
      </c>
    </row>
    <row r="186" spans="1:8">
      <c r="A186" s="3"/>
      <c r="B186" s="10" t="s">
        <v>33</v>
      </c>
      <c r="C186" s="13">
        <v>1207</v>
      </c>
      <c r="D186" s="13">
        <v>1507</v>
      </c>
      <c r="E186" s="13">
        <v>280.8</v>
      </c>
      <c r="F186" s="13">
        <v>460.8</v>
      </c>
      <c r="G186" s="13">
        <v>732.7</v>
      </c>
      <c r="H186" s="28">
        <v>32.700000000000003</v>
      </c>
    </row>
    <row r="187" spans="1:8">
      <c r="A187" s="3"/>
      <c r="B187" s="10" t="s">
        <v>64</v>
      </c>
      <c r="C187" s="13">
        <v>0</v>
      </c>
      <c r="D187" s="13">
        <v>15448.3</v>
      </c>
      <c r="E187" s="13">
        <v>0</v>
      </c>
      <c r="F187" s="13">
        <v>237</v>
      </c>
      <c r="G187" s="13">
        <v>0</v>
      </c>
      <c r="H187" s="28">
        <v>15211.3</v>
      </c>
    </row>
    <row r="188" spans="1:8">
      <c r="A188" s="3"/>
      <c r="B188" s="104" t="s">
        <v>246</v>
      </c>
      <c r="C188" s="13"/>
      <c r="D188" s="13">
        <v>-1.3</v>
      </c>
      <c r="E188" s="13">
        <v>0</v>
      </c>
      <c r="F188" s="13">
        <v>0</v>
      </c>
      <c r="G188" s="13">
        <v>0</v>
      </c>
      <c r="H188" s="28">
        <v>-1.3</v>
      </c>
    </row>
    <row r="189" spans="1:8">
      <c r="A189" s="3"/>
      <c r="B189" s="48" t="s">
        <v>96</v>
      </c>
      <c r="C189" s="49">
        <v>1747</v>
      </c>
      <c r="D189" s="49">
        <v>2707</v>
      </c>
      <c r="E189" s="49">
        <v>564.04999999999995</v>
      </c>
      <c r="F189" s="49">
        <v>825.05</v>
      </c>
      <c r="G189" s="49">
        <v>856.95</v>
      </c>
      <c r="H189" s="45">
        <v>460.95</v>
      </c>
    </row>
    <row r="190" spans="1:8">
      <c r="A190" s="3"/>
      <c r="B190" s="48" t="s">
        <v>97</v>
      </c>
      <c r="C190" s="49">
        <v>501</v>
      </c>
      <c r="D190" s="49">
        <v>15366</v>
      </c>
      <c r="E190" s="49">
        <v>0</v>
      </c>
      <c r="F190" s="49">
        <v>167</v>
      </c>
      <c r="G190" s="49">
        <v>167</v>
      </c>
      <c r="H190" s="45">
        <v>15032</v>
      </c>
    </row>
    <row r="191" spans="1:8">
      <c r="A191" s="4">
        <v>12</v>
      </c>
      <c r="B191" s="15" t="s">
        <v>13</v>
      </c>
      <c r="C191" s="12">
        <f>C193</f>
        <v>4602</v>
      </c>
      <c r="D191" s="12">
        <f>D193+D192</f>
        <v>5655</v>
      </c>
      <c r="E191" s="12">
        <f>E193+E192</f>
        <v>1212.5</v>
      </c>
      <c r="F191" s="12">
        <f>F193+F192</f>
        <v>2065.5</v>
      </c>
      <c r="G191" s="12">
        <f>G193+G192</f>
        <v>1236.5</v>
      </c>
      <c r="H191" s="12">
        <f>H193+H192</f>
        <v>1140.5</v>
      </c>
    </row>
    <row r="192" spans="1:8">
      <c r="A192" s="4"/>
      <c r="B192" s="10" t="s">
        <v>33</v>
      </c>
      <c r="C192" s="40">
        <v>0</v>
      </c>
      <c r="D192" s="40">
        <v>3408</v>
      </c>
      <c r="E192" s="40">
        <v>555</v>
      </c>
      <c r="F192" s="40">
        <v>1315</v>
      </c>
      <c r="G192" s="40">
        <v>765</v>
      </c>
      <c r="H192" s="40">
        <v>773</v>
      </c>
    </row>
    <row r="193" spans="1:8">
      <c r="A193" s="4"/>
      <c r="B193" s="15" t="s">
        <v>62</v>
      </c>
      <c r="C193" s="39">
        <v>4602</v>
      </c>
      <c r="D193" s="39">
        <v>2247</v>
      </c>
      <c r="E193" s="39">
        <v>657.5</v>
      </c>
      <c r="F193" s="39">
        <v>750.5</v>
      </c>
      <c r="G193" s="26">
        <v>471.5</v>
      </c>
      <c r="H193" s="28">
        <v>367.5</v>
      </c>
    </row>
    <row r="194" spans="1:8">
      <c r="A194" s="4"/>
      <c r="B194" s="105" t="s">
        <v>98</v>
      </c>
      <c r="C194" s="39">
        <v>1602</v>
      </c>
      <c r="D194" s="39">
        <v>1602</v>
      </c>
      <c r="E194" s="39">
        <v>475.5</v>
      </c>
      <c r="F194" s="39">
        <v>400.5</v>
      </c>
      <c r="G194" s="26">
        <v>400.5</v>
      </c>
      <c r="H194" s="28">
        <v>325</v>
      </c>
    </row>
    <row r="195" spans="1:8">
      <c r="A195" s="4"/>
      <c r="B195" s="105" t="s">
        <v>198</v>
      </c>
      <c r="C195" s="39">
        <v>3000</v>
      </c>
      <c r="D195" s="39">
        <v>645</v>
      </c>
      <c r="E195" s="39">
        <v>182</v>
      </c>
      <c r="F195" s="39">
        <v>350</v>
      </c>
      <c r="G195" s="26">
        <v>71</v>
      </c>
      <c r="H195" s="28">
        <v>42</v>
      </c>
    </row>
    <row r="196" spans="1:8">
      <c r="A196" s="4"/>
      <c r="B196" s="47" t="s">
        <v>222</v>
      </c>
      <c r="C196" s="46">
        <v>0</v>
      </c>
      <c r="D196" s="46">
        <v>5655</v>
      </c>
      <c r="E196" s="46">
        <v>1212.5</v>
      </c>
      <c r="F196" s="46">
        <v>2065.5</v>
      </c>
      <c r="G196" s="49">
        <v>1236.5</v>
      </c>
      <c r="H196" s="45">
        <v>1140.5</v>
      </c>
    </row>
    <row r="197" spans="1:8">
      <c r="A197" s="4">
        <v>13</v>
      </c>
      <c r="B197" s="15" t="s">
        <v>12</v>
      </c>
      <c r="C197" s="12">
        <f>C198+C204+C202</f>
        <v>120290</v>
      </c>
      <c r="D197" s="12">
        <f>D198+D204+D202+D205+D203+D201</f>
        <v>33967.360000000001</v>
      </c>
      <c r="E197" s="12">
        <f>E198+E204+E202+E205+E203+E201</f>
        <v>10211</v>
      </c>
      <c r="F197" s="12">
        <f>F198+F204+F202+F205+F203+F201</f>
        <v>8985</v>
      </c>
      <c r="G197" s="12">
        <f>G198+G204+G202+G205+G203+G201</f>
        <v>48854</v>
      </c>
      <c r="H197" s="12">
        <f>H198+H204+H202+H205+H203+H201</f>
        <v>-34082.639999999999</v>
      </c>
    </row>
    <row r="198" spans="1:8">
      <c r="A198" s="3"/>
      <c r="B198" s="10" t="s">
        <v>39</v>
      </c>
      <c r="C198" s="13">
        <v>17000</v>
      </c>
      <c r="D198" s="13">
        <v>18624.36</v>
      </c>
      <c r="E198" s="13">
        <v>10179</v>
      </c>
      <c r="F198" s="13">
        <v>8821</v>
      </c>
      <c r="G198" s="13">
        <v>0</v>
      </c>
      <c r="H198" s="28">
        <v>-375.64</v>
      </c>
    </row>
    <row r="199" spans="1:8">
      <c r="A199" s="3"/>
      <c r="B199" s="95" t="s">
        <v>199</v>
      </c>
      <c r="C199" s="13">
        <v>9000</v>
      </c>
      <c r="D199" s="13">
        <v>13745.36</v>
      </c>
      <c r="E199" s="13">
        <v>6000</v>
      </c>
      <c r="F199" s="13">
        <v>5000</v>
      </c>
      <c r="G199" s="13">
        <v>0</v>
      </c>
      <c r="H199" s="28">
        <v>2745.36</v>
      </c>
    </row>
    <row r="200" spans="1:8">
      <c r="A200" s="3"/>
      <c r="B200" s="95" t="s">
        <v>200</v>
      </c>
      <c r="C200" s="13">
        <v>8000</v>
      </c>
      <c r="D200" s="13">
        <v>4879</v>
      </c>
      <c r="E200" s="13">
        <v>4179</v>
      </c>
      <c r="F200" s="13">
        <v>3821</v>
      </c>
      <c r="G200" s="13">
        <v>0</v>
      </c>
      <c r="H200" s="28">
        <v>-3121</v>
      </c>
    </row>
    <row r="201" spans="1:8">
      <c r="A201" s="3"/>
      <c r="B201" s="95" t="s">
        <v>248</v>
      </c>
      <c r="C201" s="13">
        <v>0</v>
      </c>
      <c r="D201" s="13">
        <v>1359</v>
      </c>
      <c r="E201" s="13">
        <v>0</v>
      </c>
      <c r="F201" s="13">
        <v>0</v>
      </c>
      <c r="G201" s="13">
        <v>0</v>
      </c>
      <c r="H201" s="28">
        <v>1359</v>
      </c>
    </row>
    <row r="202" spans="1:8">
      <c r="A202" s="3"/>
      <c r="B202" s="10" t="s">
        <v>208</v>
      </c>
      <c r="C202" s="13">
        <v>103258</v>
      </c>
      <c r="D202" s="13">
        <v>7752</v>
      </c>
      <c r="E202" s="13">
        <v>0</v>
      </c>
      <c r="F202" s="13">
        <v>0</v>
      </c>
      <c r="G202" s="13">
        <v>48059</v>
      </c>
      <c r="H202" s="28">
        <v>-40307</v>
      </c>
    </row>
    <row r="203" spans="1:8">
      <c r="A203" s="3"/>
      <c r="B203" s="10" t="s">
        <v>34</v>
      </c>
      <c r="C203" s="13">
        <v>0</v>
      </c>
      <c r="D203" s="13">
        <v>500</v>
      </c>
      <c r="E203" s="13">
        <v>0</v>
      </c>
      <c r="F203" s="13">
        <v>0</v>
      </c>
      <c r="G203" s="13">
        <v>0</v>
      </c>
      <c r="H203" s="28">
        <v>500</v>
      </c>
    </row>
    <row r="204" spans="1:8">
      <c r="A204" s="3"/>
      <c r="B204" s="10" t="s">
        <v>64</v>
      </c>
      <c r="C204" s="13">
        <v>32</v>
      </c>
      <c r="D204" s="13">
        <v>932</v>
      </c>
      <c r="E204" s="13">
        <v>32</v>
      </c>
      <c r="F204" s="13">
        <v>164</v>
      </c>
      <c r="G204" s="13">
        <v>795</v>
      </c>
      <c r="H204" s="28">
        <v>-59</v>
      </c>
    </row>
    <row r="205" spans="1:8">
      <c r="A205" s="3"/>
      <c r="B205" s="10" t="s">
        <v>249</v>
      </c>
      <c r="C205" s="13">
        <v>0</v>
      </c>
      <c r="D205" s="13">
        <v>4800</v>
      </c>
      <c r="E205" s="13">
        <v>0</v>
      </c>
      <c r="F205" s="13">
        <v>0</v>
      </c>
      <c r="G205" s="13">
        <v>0</v>
      </c>
      <c r="H205" s="28">
        <v>4800</v>
      </c>
    </row>
    <row r="206" spans="1:8">
      <c r="A206" s="3"/>
      <c r="B206" s="48" t="s">
        <v>99</v>
      </c>
      <c r="C206" s="49">
        <v>120290</v>
      </c>
      <c r="D206" s="49">
        <v>33967.360000000001</v>
      </c>
      <c r="E206" s="49">
        <v>10211</v>
      </c>
      <c r="F206" s="49">
        <v>8985</v>
      </c>
      <c r="G206" s="49">
        <v>48859</v>
      </c>
      <c r="H206" s="45">
        <v>-36977.64</v>
      </c>
    </row>
    <row r="207" spans="1:8">
      <c r="A207" s="4">
        <v>14</v>
      </c>
      <c r="B207" s="16" t="s">
        <v>11</v>
      </c>
      <c r="C207" s="17">
        <v>30</v>
      </c>
      <c r="D207" s="17">
        <v>0</v>
      </c>
      <c r="E207" s="17">
        <v>0</v>
      </c>
      <c r="F207" s="17">
        <v>10</v>
      </c>
      <c r="G207" s="17">
        <v>10</v>
      </c>
      <c r="H207" s="17">
        <v>-20</v>
      </c>
    </row>
    <row r="208" spans="1:8">
      <c r="A208" s="4"/>
      <c r="B208" s="10" t="s">
        <v>33</v>
      </c>
      <c r="C208" s="29">
        <v>30</v>
      </c>
      <c r="D208" s="29">
        <v>0</v>
      </c>
      <c r="E208" s="29">
        <v>0</v>
      </c>
      <c r="F208" s="29">
        <v>10</v>
      </c>
      <c r="G208" s="29">
        <v>10</v>
      </c>
      <c r="H208" s="29">
        <v>-20</v>
      </c>
    </row>
    <row r="209" spans="1:8">
      <c r="A209" s="4">
        <v>15</v>
      </c>
      <c r="B209" s="16" t="s">
        <v>10</v>
      </c>
      <c r="C209" s="17">
        <f t="shared" ref="C209:H209" si="33">C210+C211+C213+C212</f>
        <v>21873</v>
      </c>
      <c r="D209" s="17">
        <f t="shared" si="33"/>
        <v>2632.5</v>
      </c>
      <c r="E209" s="17">
        <f t="shared" si="33"/>
        <v>370.65</v>
      </c>
      <c r="F209" s="17">
        <f t="shared" si="33"/>
        <v>961.65</v>
      </c>
      <c r="G209" s="17">
        <f t="shared" si="33"/>
        <v>11315.4</v>
      </c>
      <c r="H209" s="17">
        <f t="shared" si="33"/>
        <v>-10015.200000000001</v>
      </c>
    </row>
    <row r="210" spans="1:8">
      <c r="A210" s="3"/>
      <c r="B210" s="10" t="s">
        <v>32</v>
      </c>
      <c r="C210" s="18">
        <v>302</v>
      </c>
      <c r="D210" s="18">
        <v>338.5</v>
      </c>
      <c r="E210" s="18">
        <v>76.650000000000006</v>
      </c>
      <c r="F210" s="18">
        <v>79.25</v>
      </c>
      <c r="G210" s="18">
        <v>79.8</v>
      </c>
      <c r="H210" s="28">
        <v>102.8</v>
      </c>
    </row>
    <row r="211" spans="1:8">
      <c r="A211" s="3"/>
      <c r="B211" s="10" t="s">
        <v>33</v>
      </c>
      <c r="C211" s="18">
        <v>550</v>
      </c>
      <c r="D211" s="18">
        <v>2160</v>
      </c>
      <c r="E211" s="18">
        <v>258</v>
      </c>
      <c r="F211" s="18">
        <v>822.4</v>
      </c>
      <c r="G211" s="18">
        <v>1063.5999999999999</v>
      </c>
      <c r="H211" s="28">
        <v>16</v>
      </c>
    </row>
    <row r="212" spans="1:8">
      <c r="A212" s="3"/>
      <c r="B212" s="10" t="s">
        <v>208</v>
      </c>
      <c r="C212" s="18">
        <v>20985</v>
      </c>
      <c r="D212" s="18">
        <v>0</v>
      </c>
      <c r="E212" s="18">
        <v>0</v>
      </c>
      <c r="F212" s="18">
        <v>0</v>
      </c>
      <c r="G212" s="18">
        <v>10089</v>
      </c>
      <c r="H212" s="28">
        <v>-10089</v>
      </c>
    </row>
    <row r="213" spans="1:8">
      <c r="A213" s="3"/>
      <c r="B213" s="10" t="s">
        <v>64</v>
      </c>
      <c r="C213" s="18">
        <v>36</v>
      </c>
      <c r="D213" s="18">
        <v>134</v>
      </c>
      <c r="E213" s="18">
        <v>36</v>
      </c>
      <c r="F213" s="18">
        <v>60</v>
      </c>
      <c r="G213" s="18">
        <v>83</v>
      </c>
      <c r="H213" s="28">
        <v>-45</v>
      </c>
    </row>
    <row r="214" spans="1:8">
      <c r="A214" s="3"/>
      <c r="B214" s="48" t="s">
        <v>100</v>
      </c>
      <c r="C214" s="102">
        <v>21873</v>
      </c>
      <c r="D214" s="102">
        <v>2632.5</v>
      </c>
      <c r="E214" s="102">
        <v>370.65</v>
      </c>
      <c r="F214" s="102">
        <v>961.65</v>
      </c>
      <c r="G214" s="102">
        <v>11315.4</v>
      </c>
      <c r="H214" s="45">
        <v>-10015.200000000001</v>
      </c>
    </row>
    <row r="215" spans="1:8">
      <c r="A215" s="21" t="s">
        <v>9</v>
      </c>
      <c r="B215" s="21" t="s">
        <v>8</v>
      </c>
      <c r="C215" s="22">
        <f t="shared" ref="C215:H215" si="34">C101+C108+C115+C118+C125+C138+C145+C161+C174+C184+C191+C197+C207+C209</f>
        <v>276810</v>
      </c>
      <c r="D215" s="22">
        <f t="shared" si="34"/>
        <v>161180.5</v>
      </c>
      <c r="E215" s="22">
        <f t="shared" si="34"/>
        <v>40784.9</v>
      </c>
      <c r="F215" s="22">
        <f t="shared" si="34"/>
        <v>38703.170000000006</v>
      </c>
      <c r="G215" s="22">
        <f t="shared" si="34"/>
        <v>104979.06999999999</v>
      </c>
      <c r="H215" s="22">
        <f t="shared" si="34"/>
        <v>-23286.639999999999</v>
      </c>
    </row>
    <row r="216" spans="1:8">
      <c r="A216" s="4" t="s">
        <v>7</v>
      </c>
      <c r="B216" s="4" t="s">
        <v>223</v>
      </c>
      <c r="C216" s="14">
        <f t="shared" ref="C216:H216" si="35">C100-C215</f>
        <v>0</v>
      </c>
      <c r="D216" s="14">
        <f t="shared" si="35"/>
        <v>-1236.5</v>
      </c>
      <c r="E216" s="14">
        <f t="shared" si="35"/>
        <v>-1236.5</v>
      </c>
      <c r="F216" s="14">
        <f t="shared" si="35"/>
        <v>0</v>
      </c>
      <c r="G216" s="14">
        <f t="shared" si="35"/>
        <v>0</v>
      </c>
      <c r="H216" s="14">
        <f t="shared" si="35"/>
        <v>0</v>
      </c>
    </row>
    <row r="217" spans="1:8">
      <c r="A217" s="21" t="s">
        <v>56</v>
      </c>
      <c r="B217" s="21" t="s">
        <v>55</v>
      </c>
      <c r="C217" s="22">
        <f>C218+C219+C220+C221+C222+C223+C227+C228+C230+C231+C226</f>
        <v>276810</v>
      </c>
      <c r="D217" s="22">
        <f>D218+D219+D220+D221+D222+D223+D227+D228+D230+D231+D226+D224+D229+D225</f>
        <v>161180.5</v>
      </c>
      <c r="E217" s="22">
        <f>E218+E219+E220+E221+E222+E223+E227+E228+E230+E231+E226+E224+E229+E225</f>
        <v>40784.899999999994</v>
      </c>
      <c r="F217" s="22">
        <f>F218+F219+F220+F221+F222+F223+F227+F228+F230+F231+F226+F224+F229+F225</f>
        <v>38703.169999999991</v>
      </c>
      <c r="G217" s="22">
        <f>G218+G219+G220+G221+G222+G223+G227+G228+G230+G231+G226+G224+G229+G225</f>
        <v>104979.07</v>
      </c>
      <c r="H217" s="22">
        <f>H218+H219+H220+H221+H222+H223+H227+H228+H230+H231+H226+H224+H229+H225</f>
        <v>-23286.639999999996</v>
      </c>
    </row>
    <row r="218" spans="1:8">
      <c r="A218" s="3">
        <v>1</v>
      </c>
      <c r="B218" s="2" t="s">
        <v>5</v>
      </c>
      <c r="C218" s="14">
        <f t="shared" ref="C218:H218" si="36">C102+C119+C126+C146+C162+C175+C210+C139+C185</f>
        <v>59512</v>
      </c>
      <c r="D218" s="14">
        <f t="shared" si="36"/>
        <v>60175.97</v>
      </c>
      <c r="E218" s="14">
        <f t="shared" si="36"/>
        <v>15085.53</v>
      </c>
      <c r="F218" s="14">
        <f t="shared" si="36"/>
        <v>15359.2</v>
      </c>
      <c r="G218" s="14">
        <f t="shared" si="36"/>
        <v>15373.740000000002</v>
      </c>
      <c r="H218" s="14">
        <f t="shared" si="36"/>
        <v>14357.499999999998</v>
      </c>
    </row>
    <row r="219" spans="1:8">
      <c r="A219" s="3">
        <v>2</v>
      </c>
      <c r="B219" s="2" t="s">
        <v>4</v>
      </c>
      <c r="C219" s="14">
        <f>C103+C120+C127+C147+C163+C176+C186+C207+C211+C140</f>
        <v>18096</v>
      </c>
      <c r="D219" s="14">
        <f>D103+D120+D127+D147+D163+D176+D186+D207+D211+D140+D192</f>
        <v>33012.070000000007</v>
      </c>
      <c r="E219" s="14">
        <f>E103+E120+E127+E147+E163+E176+E186+E207+E211+E140+E192</f>
        <v>9487.11</v>
      </c>
      <c r="F219" s="14">
        <f>F103+F120+F127+F147+F163+F176+F186+F207+F211+F140+F192</f>
        <v>8368</v>
      </c>
      <c r="G219" s="14">
        <f>G103+G120+G127+G147+G163+G176+G186+G207+G211+G140+G192</f>
        <v>10581.050000000001</v>
      </c>
      <c r="H219" s="14">
        <f>H103+H120+H127+H147+H163+H176+H186+H207+H211+H140+H192</f>
        <v>4575.91</v>
      </c>
    </row>
    <row r="220" spans="1:8">
      <c r="A220" s="3">
        <v>3</v>
      </c>
      <c r="B220" s="2" t="s">
        <v>58</v>
      </c>
      <c r="C220" s="14">
        <f t="shared" ref="C220:H220" si="37">C115</f>
        <v>3170</v>
      </c>
      <c r="D220" s="14">
        <f t="shared" si="37"/>
        <v>2167</v>
      </c>
      <c r="E220" s="14">
        <f t="shared" si="37"/>
        <v>725</v>
      </c>
      <c r="F220" s="14">
        <f t="shared" si="37"/>
        <v>806</v>
      </c>
      <c r="G220" s="14">
        <f t="shared" si="37"/>
        <v>803</v>
      </c>
      <c r="H220" s="14">
        <f t="shared" si="37"/>
        <v>-167</v>
      </c>
    </row>
    <row r="221" spans="1:8">
      <c r="A221" s="3">
        <v>4</v>
      </c>
      <c r="B221" s="2" t="s">
        <v>3</v>
      </c>
      <c r="C221" s="14">
        <f t="shared" ref="C221:H221" si="38">C198</f>
        <v>17000</v>
      </c>
      <c r="D221" s="14">
        <f t="shared" si="38"/>
        <v>18624.36</v>
      </c>
      <c r="E221" s="14">
        <f t="shared" si="38"/>
        <v>10179</v>
      </c>
      <c r="F221" s="14">
        <f t="shared" si="38"/>
        <v>8821</v>
      </c>
      <c r="G221" s="14">
        <f t="shared" si="38"/>
        <v>0</v>
      </c>
      <c r="H221" s="14">
        <f t="shared" si="38"/>
        <v>-375.64</v>
      </c>
    </row>
    <row r="222" spans="1:8">
      <c r="A222" s="3">
        <v>5</v>
      </c>
      <c r="B222" s="2" t="s">
        <v>101</v>
      </c>
      <c r="C222" s="14">
        <f t="shared" ref="C222:H222" si="39">C110</f>
        <v>10700</v>
      </c>
      <c r="D222" s="14">
        <f t="shared" si="39"/>
        <v>8.9</v>
      </c>
      <c r="E222" s="14">
        <f t="shared" si="39"/>
        <v>0</v>
      </c>
      <c r="F222" s="14">
        <f t="shared" si="39"/>
        <v>29.7</v>
      </c>
      <c r="G222" s="14">
        <f t="shared" si="39"/>
        <v>9</v>
      </c>
      <c r="H222" s="14">
        <f t="shared" si="39"/>
        <v>-29.8</v>
      </c>
    </row>
    <row r="223" spans="1:8">
      <c r="A223" s="3">
        <v>6</v>
      </c>
      <c r="B223" s="2" t="s">
        <v>2</v>
      </c>
      <c r="C223" s="14">
        <f t="shared" ref="C223:H223" si="40">C109+C121+C148+C164</f>
        <v>5370</v>
      </c>
      <c r="D223" s="14">
        <f>D109+D121+D148+D164</f>
        <v>7063.5</v>
      </c>
      <c r="E223" s="14">
        <f t="shared" si="40"/>
        <v>1447.13</v>
      </c>
      <c r="F223" s="14">
        <f t="shared" si="40"/>
        <v>1898.15</v>
      </c>
      <c r="G223" s="14">
        <f t="shared" si="40"/>
        <v>1798.5700000000002</v>
      </c>
      <c r="H223" s="14">
        <f t="shared" si="40"/>
        <v>1919.65</v>
      </c>
    </row>
    <row r="224" spans="1:8">
      <c r="A224" s="3">
        <v>7</v>
      </c>
      <c r="B224" s="2" t="s">
        <v>244</v>
      </c>
      <c r="C224" s="14">
        <v>0</v>
      </c>
      <c r="D224" s="14">
        <f>D201</f>
        <v>1359</v>
      </c>
      <c r="E224" s="14">
        <f>E201</f>
        <v>0</v>
      </c>
      <c r="F224" s="14">
        <f>F201</f>
        <v>0</v>
      </c>
      <c r="G224" s="14">
        <f>G201</f>
        <v>0</v>
      </c>
      <c r="H224" s="14">
        <f>H201</f>
        <v>1359</v>
      </c>
    </row>
    <row r="225" spans="1:8">
      <c r="A225" s="3">
        <v>8</v>
      </c>
      <c r="B225" s="2" t="s">
        <v>250</v>
      </c>
      <c r="C225" s="14">
        <v>0</v>
      </c>
      <c r="D225" s="14">
        <f>D104</f>
        <v>2.2000000000000002</v>
      </c>
      <c r="E225" s="14">
        <f>E104</f>
        <v>0</v>
      </c>
      <c r="F225" s="14">
        <f>F104</f>
        <v>0</v>
      </c>
      <c r="G225" s="14">
        <f>G104</f>
        <v>0</v>
      </c>
      <c r="H225" s="14">
        <f>H104</f>
        <v>2.2000000000000002</v>
      </c>
    </row>
    <row r="226" spans="1:8">
      <c r="A226" s="3">
        <v>9</v>
      </c>
      <c r="B226" s="2" t="s">
        <v>197</v>
      </c>
      <c r="C226" s="14">
        <f t="shared" ref="C226:H226" si="41">C128+C149+C177+C212+C202</f>
        <v>153728</v>
      </c>
      <c r="D226" s="14">
        <f t="shared" si="41"/>
        <v>7837</v>
      </c>
      <c r="E226" s="14">
        <f t="shared" si="41"/>
        <v>0</v>
      </c>
      <c r="F226" s="14">
        <f t="shared" si="41"/>
        <v>0</v>
      </c>
      <c r="G226" s="14">
        <f t="shared" si="41"/>
        <v>72352</v>
      </c>
      <c r="H226" s="14">
        <f t="shared" si="41"/>
        <v>-64515</v>
      </c>
    </row>
    <row r="227" spans="1:8">
      <c r="A227" s="3">
        <v>10</v>
      </c>
      <c r="B227" s="2" t="s">
        <v>1</v>
      </c>
      <c r="C227" s="14">
        <f>C129+C141+C165</f>
        <v>2691</v>
      </c>
      <c r="D227" s="14">
        <f>D129+D141+D165+D203</f>
        <v>3257.41</v>
      </c>
      <c r="E227" s="14">
        <f>E129+E141+E165</f>
        <v>1042.21</v>
      </c>
      <c r="F227" s="14">
        <f>F129+F141+F165</f>
        <v>569.02</v>
      </c>
      <c r="G227" s="14">
        <f>G129+G141+G165</f>
        <v>560.71</v>
      </c>
      <c r="H227" s="14">
        <f>H129+H141+H165+H203</f>
        <v>1085.47</v>
      </c>
    </row>
    <row r="228" spans="1:8">
      <c r="A228" s="3">
        <v>11</v>
      </c>
      <c r="B228" s="2" t="s">
        <v>0</v>
      </c>
      <c r="C228" s="14">
        <f t="shared" ref="C228:H228" si="42">C130+C150</f>
        <v>160</v>
      </c>
      <c r="D228" s="14">
        <f t="shared" si="42"/>
        <v>167.18</v>
      </c>
      <c r="E228" s="14">
        <f t="shared" si="42"/>
        <v>53.92</v>
      </c>
      <c r="F228" s="14">
        <f t="shared" si="42"/>
        <v>56.6</v>
      </c>
      <c r="G228" s="14">
        <f t="shared" si="42"/>
        <v>3.5</v>
      </c>
      <c r="H228" s="14">
        <f t="shared" si="42"/>
        <v>53.16</v>
      </c>
    </row>
    <row r="229" spans="1:8">
      <c r="A229" s="3">
        <v>12</v>
      </c>
      <c r="B229" s="106" t="s">
        <v>251</v>
      </c>
      <c r="C229" s="14">
        <v>0</v>
      </c>
      <c r="D229" s="14">
        <f>D106+D132+D142+D152+D167+D179+D188</f>
        <v>-62.1</v>
      </c>
      <c r="E229" s="14">
        <f>E106+E132+E142+E152+E167+E179+E188</f>
        <v>0</v>
      </c>
      <c r="F229" s="14">
        <f>F106+F132+F142+F152+F167+F179+F188</f>
        <v>0</v>
      </c>
      <c r="G229" s="14">
        <f>G106+G132+G142+G152+G167+G179+G188</f>
        <v>0</v>
      </c>
      <c r="H229" s="14">
        <f>H106+H132+H142+H152+H167+H179+H188</f>
        <v>-62.1</v>
      </c>
    </row>
    <row r="230" spans="1:8">
      <c r="A230" s="3">
        <v>13</v>
      </c>
      <c r="B230" s="2" t="s">
        <v>37</v>
      </c>
      <c r="C230" s="14">
        <f t="shared" ref="C230:H230" si="43">C193+C113</f>
        <v>4802</v>
      </c>
      <c r="D230" s="14">
        <f t="shared" si="43"/>
        <v>2447</v>
      </c>
      <c r="E230" s="14">
        <f t="shared" si="43"/>
        <v>757.5</v>
      </c>
      <c r="F230" s="14">
        <f t="shared" si="43"/>
        <v>750.5</v>
      </c>
      <c r="G230" s="14">
        <f t="shared" si="43"/>
        <v>571.5</v>
      </c>
      <c r="H230" s="14">
        <f t="shared" si="43"/>
        <v>367.5</v>
      </c>
    </row>
    <row r="231" spans="1:8">
      <c r="A231" s="3">
        <v>14</v>
      </c>
      <c r="B231" s="2" t="s">
        <v>35</v>
      </c>
      <c r="C231" s="14">
        <f>C131+C151+C166+C178+C213+C204+C122</f>
        <v>1581</v>
      </c>
      <c r="D231" s="14">
        <f>D131+D151+D166+D178+D213+D204+D122+D187+D105+D205</f>
        <v>25121.01</v>
      </c>
      <c r="E231" s="14">
        <f>E131+E151+E166+E178+E213+E204+E122+E187+E105</f>
        <v>2007.5</v>
      </c>
      <c r="F231" s="14">
        <f>F131+F151+F166+F178+F213+F204+F122+F187+F105</f>
        <v>2045</v>
      </c>
      <c r="G231" s="14">
        <f>G131+G151+G166+G178+G213+G204+G122+G187+G105</f>
        <v>2926</v>
      </c>
      <c r="H231" s="14">
        <f>H131+H151+H166+H178+H213+H204+H122+H187+H105+H205</f>
        <v>18142.510000000002</v>
      </c>
    </row>
    <row r="233" spans="1:8">
      <c r="B233" s="20" t="s">
        <v>228</v>
      </c>
      <c r="C233" s="20"/>
      <c r="D233" s="20"/>
      <c r="E233" s="20"/>
    </row>
    <row r="235" spans="1:8">
      <c r="A235" s="8" t="s">
        <v>31</v>
      </c>
      <c r="B235" s="35" t="s">
        <v>30</v>
      </c>
      <c r="C235" s="31" t="s">
        <v>57</v>
      </c>
      <c r="D235" s="31" t="s">
        <v>57</v>
      </c>
      <c r="E235" s="31" t="s">
        <v>57</v>
      </c>
      <c r="F235" s="31" t="s">
        <v>57</v>
      </c>
      <c r="G235" s="31" t="s">
        <v>57</v>
      </c>
      <c r="H235" s="41" t="s">
        <v>57</v>
      </c>
    </row>
    <row r="236" spans="1:8">
      <c r="A236" s="30" t="s">
        <v>29</v>
      </c>
      <c r="B236" s="36"/>
      <c r="C236" s="32" t="s">
        <v>60</v>
      </c>
      <c r="D236" s="32" t="s">
        <v>221</v>
      </c>
      <c r="E236" s="32" t="s">
        <v>65</v>
      </c>
      <c r="F236" s="32" t="s">
        <v>65</v>
      </c>
      <c r="G236" s="32" t="s">
        <v>65</v>
      </c>
      <c r="H236" s="42" t="s">
        <v>65</v>
      </c>
    </row>
    <row r="237" spans="1:8">
      <c r="A237" s="30"/>
      <c r="B237" s="36"/>
      <c r="C237" s="32"/>
      <c r="D237" s="32"/>
      <c r="E237" s="32" t="s">
        <v>24</v>
      </c>
      <c r="F237" s="32" t="s">
        <v>9</v>
      </c>
      <c r="G237" s="32" t="s">
        <v>7</v>
      </c>
      <c r="H237" s="42" t="s">
        <v>56</v>
      </c>
    </row>
    <row r="238" spans="1:8">
      <c r="A238" s="38"/>
      <c r="B238" s="37"/>
      <c r="C238" s="33" t="s">
        <v>203</v>
      </c>
      <c r="D238" s="33" t="s">
        <v>203</v>
      </c>
      <c r="E238" s="33" t="s">
        <v>203</v>
      </c>
      <c r="F238" s="33" t="s">
        <v>203</v>
      </c>
      <c r="G238" s="33" t="s">
        <v>203</v>
      </c>
      <c r="H238" s="43" t="s">
        <v>203</v>
      </c>
    </row>
    <row r="239" spans="1:8">
      <c r="A239" s="6" t="s">
        <v>28</v>
      </c>
      <c r="B239" s="6" t="s">
        <v>27</v>
      </c>
      <c r="C239" s="6">
        <v>1</v>
      </c>
      <c r="D239" s="6">
        <v>2</v>
      </c>
      <c r="E239" s="6">
        <v>2</v>
      </c>
      <c r="F239" s="6">
        <v>3</v>
      </c>
      <c r="G239" s="27">
        <v>4</v>
      </c>
      <c r="H239" s="34" t="s">
        <v>67</v>
      </c>
    </row>
    <row r="240" spans="1:8">
      <c r="A240" s="4">
        <v>1</v>
      </c>
      <c r="B240" s="15" t="s">
        <v>102</v>
      </c>
      <c r="C240" s="99">
        <f t="shared" ref="C240:H240" si="44">C241+C243+C244+C248+C249+C250+C245+C246+C247+C251+C242</f>
        <v>4983.8</v>
      </c>
      <c r="D240" s="99">
        <f t="shared" si="44"/>
        <v>5525.0999999999995</v>
      </c>
      <c r="E240" s="99">
        <f t="shared" si="44"/>
        <v>1672.45</v>
      </c>
      <c r="F240" s="99">
        <f t="shared" si="44"/>
        <v>1490.09</v>
      </c>
      <c r="G240" s="99">
        <f t="shared" si="44"/>
        <v>898.43999999999994</v>
      </c>
      <c r="H240" s="99">
        <f t="shared" si="44"/>
        <v>1464.12</v>
      </c>
    </row>
    <row r="241" spans="1:8">
      <c r="A241" s="3"/>
      <c r="B241" s="9" t="s">
        <v>44</v>
      </c>
      <c r="C241" s="13">
        <v>797.2</v>
      </c>
      <c r="D241" s="13">
        <v>837.22</v>
      </c>
      <c r="E241" s="13">
        <v>233.5</v>
      </c>
      <c r="F241" s="13">
        <v>199.6</v>
      </c>
      <c r="G241" s="13">
        <v>224.12</v>
      </c>
      <c r="H241" s="29">
        <v>180</v>
      </c>
    </row>
    <row r="242" spans="1:8">
      <c r="A242" s="3"/>
      <c r="B242" s="9" t="s">
        <v>110</v>
      </c>
      <c r="C242" s="13">
        <v>339</v>
      </c>
      <c r="D242" s="13">
        <v>361</v>
      </c>
      <c r="E242" s="13">
        <v>156</v>
      </c>
      <c r="F242" s="13">
        <v>63</v>
      </c>
      <c r="G242" s="13">
        <v>62</v>
      </c>
      <c r="H242" s="29">
        <v>80</v>
      </c>
    </row>
    <row r="243" spans="1:8">
      <c r="A243" s="3"/>
      <c r="B243" s="9" t="s">
        <v>45</v>
      </c>
      <c r="C243" s="13">
        <v>394</v>
      </c>
      <c r="D243" s="13">
        <v>404</v>
      </c>
      <c r="E243" s="13">
        <v>99</v>
      </c>
      <c r="F243" s="13">
        <v>96</v>
      </c>
      <c r="G243" s="13">
        <v>107</v>
      </c>
      <c r="H243" s="29">
        <v>102</v>
      </c>
    </row>
    <row r="244" spans="1:8">
      <c r="A244" s="3"/>
      <c r="B244" s="9" t="s">
        <v>103</v>
      </c>
      <c r="C244" s="13">
        <v>315</v>
      </c>
      <c r="D244" s="13">
        <v>315</v>
      </c>
      <c r="E244" s="13">
        <v>79</v>
      </c>
      <c r="F244" s="13">
        <v>78</v>
      </c>
      <c r="G244" s="13">
        <v>79</v>
      </c>
      <c r="H244" s="29">
        <v>79</v>
      </c>
    </row>
    <row r="245" spans="1:8">
      <c r="A245" s="3"/>
      <c r="B245" s="9" t="s">
        <v>112</v>
      </c>
      <c r="C245" s="13">
        <v>2307.8000000000002</v>
      </c>
      <c r="D245" s="13">
        <v>2387.8000000000002</v>
      </c>
      <c r="E245" s="13">
        <v>756.5</v>
      </c>
      <c r="F245" s="13">
        <v>749.8</v>
      </c>
      <c r="G245" s="13">
        <v>167.8</v>
      </c>
      <c r="H245" s="29">
        <v>713.7</v>
      </c>
    </row>
    <row r="246" spans="1:8">
      <c r="A246" s="3"/>
      <c r="B246" s="9" t="s">
        <v>113</v>
      </c>
      <c r="C246" s="13">
        <v>21</v>
      </c>
      <c r="D246" s="13">
        <v>21</v>
      </c>
      <c r="E246" s="13">
        <v>6</v>
      </c>
      <c r="F246" s="13">
        <v>4</v>
      </c>
      <c r="G246" s="13">
        <v>7</v>
      </c>
      <c r="H246" s="29">
        <v>4</v>
      </c>
    </row>
    <row r="247" spans="1:8">
      <c r="A247" s="3"/>
      <c r="B247" s="9" t="s">
        <v>114</v>
      </c>
      <c r="C247" s="13">
        <v>2</v>
      </c>
      <c r="D247" s="13">
        <v>2</v>
      </c>
      <c r="E247" s="13">
        <v>1</v>
      </c>
      <c r="F247" s="13">
        <v>0</v>
      </c>
      <c r="G247" s="13">
        <v>1</v>
      </c>
      <c r="H247" s="29">
        <v>0</v>
      </c>
    </row>
    <row r="248" spans="1:8">
      <c r="A248" s="3"/>
      <c r="B248" s="9" t="s">
        <v>104</v>
      </c>
      <c r="C248" s="13">
        <v>205</v>
      </c>
      <c r="D248" s="13">
        <v>265.8</v>
      </c>
      <c r="E248" s="13">
        <v>63.5</v>
      </c>
      <c r="F248" s="13">
        <v>66.5</v>
      </c>
      <c r="G248" s="13">
        <v>77.5</v>
      </c>
      <c r="H248" s="29">
        <v>58.3</v>
      </c>
    </row>
    <row r="249" spans="1:8">
      <c r="A249" s="3"/>
      <c r="B249" s="9" t="s">
        <v>105</v>
      </c>
      <c r="C249" s="13">
        <v>368</v>
      </c>
      <c r="D249" s="13">
        <v>617.5</v>
      </c>
      <c r="E249" s="13">
        <v>217</v>
      </c>
      <c r="F249" s="13">
        <v>151.33000000000001</v>
      </c>
      <c r="G249" s="13">
        <v>85.17</v>
      </c>
      <c r="H249" s="29">
        <v>164</v>
      </c>
    </row>
    <row r="250" spans="1:8">
      <c r="A250" s="3"/>
      <c r="B250" s="9" t="s">
        <v>106</v>
      </c>
      <c r="C250" s="13">
        <v>230</v>
      </c>
      <c r="D250" s="13">
        <v>230</v>
      </c>
      <c r="E250" s="13">
        <v>50</v>
      </c>
      <c r="F250" s="13">
        <v>52.5</v>
      </c>
      <c r="G250" s="13">
        <v>78.75</v>
      </c>
      <c r="H250" s="29">
        <v>48.75</v>
      </c>
    </row>
    <row r="251" spans="1:8">
      <c r="A251" s="3"/>
      <c r="B251" s="9" t="s">
        <v>107</v>
      </c>
      <c r="C251" s="13">
        <v>4.8</v>
      </c>
      <c r="D251" s="13">
        <v>83.78</v>
      </c>
      <c r="E251" s="13">
        <v>10.95</v>
      </c>
      <c r="F251" s="13">
        <v>29.36</v>
      </c>
      <c r="G251" s="13">
        <v>9.1</v>
      </c>
      <c r="H251" s="29">
        <v>34.369999999999997</v>
      </c>
    </row>
    <row r="252" spans="1:8">
      <c r="A252" s="4">
        <v>2</v>
      </c>
      <c r="B252" s="15" t="s">
        <v>108</v>
      </c>
      <c r="C252" s="99">
        <v>5370</v>
      </c>
      <c r="D252" s="99">
        <v>7063.5</v>
      </c>
      <c r="E252" s="99">
        <v>1447.13</v>
      </c>
      <c r="F252" s="99">
        <v>1898.15</v>
      </c>
      <c r="G252" s="99">
        <v>1738.57</v>
      </c>
      <c r="H252" s="99">
        <v>1979.65</v>
      </c>
    </row>
    <row r="253" spans="1:8">
      <c r="A253" s="21" t="s">
        <v>24</v>
      </c>
      <c r="B253" s="21" t="s">
        <v>23</v>
      </c>
      <c r="C253" s="101">
        <f t="shared" ref="C253:H253" si="45">C240+C252</f>
        <v>10353.799999999999</v>
      </c>
      <c r="D253" s="101">
        <f t="shared" si="45"/>
        <v>12588.599999999999</v>
      </c>
      <c r="E253" s="101">
        <f t="shared" si="45"/>
        <v>3119.58</v>
      </c>
      <c r="F253" s="101">
        <f t="shared" si="45"/>
        <v>3388.24</v>
      </c>
      <c r="G253" s="101">
        <f t="shared" si="45"/>
        <v>2637.0099999999998</v>
      </c>
      <c r="H253" s="101">
        <f t="shared" si="45"/>
        <v>3443.77</v>
      </c>
    </row>
    <row r="254" spans="1:8">
      <c r="A254" s="4">
        <v>1</v>
      </c>
      <c r="B254" s="15" t="s">
        <v>21</v>
      </c>
      <c r="C254" s="99">
        <f t="shared" ref="C254:H254" si="46">C255+C256</f>
        <v>650</v>
      </c>
      <c r="D254" s="99">
        <f t="shared" si="46"/>
        <v>650</v>
      </c>
      <c r="E254" s="99">
        <f t="shared" si="46"/>
        <v>165</v>
      </c>
      <c r="F254" s="99">
        <f t="shared" si="46"/>
        <v>165</v>
      </c>
      <c r="G254" s="99">
        <f t="shared" si="46"/>
        <v>155</v>
      </c>
      <c r="H254" s="99">
        <f t="shared" si="46"/>
        <v>165</v>
      </c>
    </row>
    <row r="255" spans="1:8">
      <c r="A255" s="4"/>
      <c r="B255" s="10" t="s">
        <v>32</v>
      </c>
      <c r="C255" s="26">
        <v>370</v>
      </c>
      <c r="D255" s="26">
        <v>370</v>
      </c>
      <c r="E255" s="26">
        <v>92.5</v>
      </c>
      <c r="F255" s="26">
        <v>92.5</v>
      </c>
      <c r="G255" s="26">
        <v>91.5</v>
      </c>
      <c r="H255" s="29">
        <v>93.5</v>
      </c>
    </row>
    <row r="256" spans="1:8">
      <c r="A256" s="3"/>
      <c r="B256" s="10" t="s">
        <v>33</v>
      </c>
      <c r="C256" s="19">
        <v>280</v>
      </c>
      <c r="D256" s="19">
        <v>280</v>
      </c>
      <c r="E256" s="19">
        <v>72.5</v>
      </c>
      <c r="F256" s="19">
        <v>72.5</v>
      </c>
      <c r="G256" s="19">
        <v>63.5</v>
      </c>
      <c r="H256" s="29">
        <v>71.5</v>
      </c>
    </row>
    <row r="257" spans="1:8">
      <c r="A257" s="3"/>
      <c r="B257" s="47" t="s">
        <v>71</v>
      </c>
      <c r="C257" s="46">
        <v>650</v>
      </c>
      <c r="D257" s="46">
        <v>650</v>
      </c>
      <c r="E257" s="46">
        <v>165</v>
      </c>
      <c r="F257" s="46">
        <v>165</v>
      </c>
      <c r="G257" s="46">
        <v>155</v>
      </c>
      <c r="H257" s="102">
        <v>165</v>
      </c>
    </row>
    <row r="258" spans="1:8">
      <c r="A258" s="4">
        <v>2</v>
      </c>
      <c r="B258" s="15" t="s">
        <v>20</v>
      </c>
      <c r="C258" s="99">
        <f t="shared" ref="C258:H258" si="47">C259+C260</f>
        <v>2360</v>
      </c>
      <c r="D258" s="99">
        <f t="shared" si="47"/>
        <v>2615</v>
      </c>
      <c r="E258" s="99">
        <f t="shared" si="47"/>
        <v>610</v>
      </c>
      <c r="F258" s="99">
        <f t="shared" si="47"/>
        <v>762.5</v>
      </c>
      <c r="G258" s="99">
        <f t="shared" si="47"/>
        <v>740.75</v>
      </c>
      <c r="H258" s="99">
        <f t="shared" si="47"/>
        <v>501.75</v>
      </c>
    </row>
    <row r="259" spans="1:8">
      <c r="A259" s="3"/>
      <c r="B259" s="10" t="s">
        <v>32</v>
      </c>
      <c r="C259" s="13">
        <v>1760</v>
      </c>
      <c r="D259" s="13">
        <v>1775</v>
      </c>
      <c r="E259" s="13">
        <v>440</v>
      </c>
      <c r="F259" s="13">
        <v>440</v>
      </c>
      <c r="G259" s="13">
        <v>440</v>
      </c>
      <c r="H259" s="29">
        <v>455</v>
      </c>
    </row>
    <row r="260" spans="1:8">
      <c r="A260" s="3"/>
      <c r="B260" s="10" t="s">
        <v>33</v>
      </c>
      <c r="C260" s="13">
        <v>600</v>
      </c>
      <c r="D260" s="13">
        <v>840</v>
      </c>
      <c r="E260" s="13">
        <v>170</v>
      </c>
      <c r="F260" s="13">
        <v>322.5</v>
      </c>
      <c r="G260" s="13">
        <v>300.75</v>
      </c>
      <c r="H260" s="29">
        <v>46.75</v>
      </c>
    </row>
    <row r="261" spans="1:8">
      <c r="A261" s="3"/>
      <c r="B261" s="48" t="s">
        <v>73</v>
      </c>
      <c r="C261" s="49">
        <v>2360</v>
      </c>
      <c r="D261" s="49">
        <v>2615</v>
      </c>
      <c r="E261" s="49">
        <v>610</v>
      </c>
      <c r="F261" s="49">
        <v>762.5</v>
      </c>
      <c r="G261" s="49">
        <v>740.75</v>
      </c>
      <c r="H261" s="102">
        <v>501.75</v>
      </c>
    </row>
    <row r="262" spans="1:8">
      <c r="A262" s="4">
        <v>3</v>
      </c>
      <c r="B262" s="15" t="s">
        <v>19</v>
      </c>
      <c r="C262" s="99">
        <f t="shared" ref="C262:H262" si="48">C263+C264+C265+C266</f>
        <v>3794.8</v>
      </c>
      <c r="D262" s="99">
        <f t="shared" si="48"/>
        <v>4149.59</v>
      </c>
      <c r="E262" s="99">
        <f t="shared" si="48"/>
        <v>1270.9499999999998</v>
      </c>
      <c r="F262" s="99">
        <f t="shared" si="48"/>
        <v>1175.78</v>
      </c>
      <c r="G262" s="99">
        <f t="shared" si="48"/>
        <v>555.18999999999994</v>
      </c>
      <c r="H262" s="99">
        <f t="shared" si="48"/>
        <v>1147.67</v>
      </c>
    </row>
    <row r="263" spans="1:8">
      <c r="A263" s="3"/>
      <c r="B263" s="10" t="s">
        <v>32</v>
      </c>
      <c r="C263" s="13">
        <v>160</v>
      </c>
      <c r="D263" s="13">
        <v>250</v>
      </c>
      <c r="E263" s="13">
        <v>56.83</v>
      </c>
      <c r="F263" s="13">
        <v>48</v>
      </c>
      <c r="G263" s="13">
        <v>36.17</v>
      </c>
      <c r="H263" s="29">
        <v>109</v>
      </c>
    </row>
    <row r="264" spans="1:8">
      <c r="A264" s="3"/>
      <c r="B264" s="10" t="s">
        <v>33</v>
      </c>
      <c r="C264" s="13">
        <v>3501.8</v>
      </c>
      <c r="D264" s="13">
        <v>3755.59</v>
      </c>
      <c r="E264" s="13">
        <v>1133.1199999999999</v>
      </c>
      <c r="F264" s="13">
        <v>1050.93</v>
      </c>
      <c r="G264" s="13">
        <v>509.02</v>
      </c>
      <c r="H264" s="29">
        <v>1062.52</v>
      </c>
    </row>
    <row r="265" spans="1:8">
      <c r="A265" s="3"/>
      <c r="B265" s="10" t="s">
        <v>34</v>
      </c>
      <c r="C265" s="13">
        <v>58</v>
      </c>
      <c r="D265" s="13">
        <v>69</v>
      </c>
      <c r="E265" s="13">
        <v>18</v>
      </c>
      <c r="F265" s="13">
        <v>75.849999999999994</v>
      </c>
      <c r="G265" s="13">
        <v>4</v>
      </c>
      <c r="H265" s="29">
        <v>-28.85</v>
      </c>
    </row>
    <row r="266" spans="1:8">
      <c r="A266" s="3"/>
      <c r="B266" s="10" t="s">
        <v>109</v>
      </c>
      <c r="C266" s="13">
        <v>75</v>
      </c>
      <c r="D266" s="13">
        <v>75</v>
      </c>
      <c r="E266" s="13">
        <v>63</v>
      </c>
      <c r="F266" s="13">
        <v>1</v>
      </c>
      <c r="G266" s="13">
        <v>6</v>
      </c>
      <c r="H266" s="29">
        <v>5</v>
      </c>
    </row>
    <row r="267" spans="1:8">
      <c r="A267" s="3"/>
      <c r="B267" s="48" t="s">
        <v>75</v>
      </c>
      <c r="C267" s="49">
        <v>1640</v>
      </c>
      <c r="D267" s="49">
        <v>1696.04</v>
      </c>
      <c r="E267" s="49">
        <v>551.15</v>
      </c>
      <c r="F267" s="49">
        <v>532.48</v>
      </c>
      <c r="G267" s="49">
        <v>129.9</v>
      </c>
      <c r="H267" s="102">
        <v>483.66</v>
      </c>
    </row>
    <row r="268" spans="1:8">
      <c r="A268" s="3"/>
      <c r="B268" s="48" t="s">
        <v>116</v>
      </c>
      <c r="C268" s="49">
        <v>202</v>
      </c>
      <c r="D268" s="49">
        <v>245.09</v>
      </c>
      <c r="E268" s="49">
        <v>67</v>
      </c>
      <c r="F268" s="49">
        <v>62.16</v>
      </c>
      <c r="G268" s="49">
        <v>52.12</v>
      </c>
      <c r="H268" s="102">
        <v>62.66</v>
      </c>
    </row>
    <row r="269" spans="1:8">
      <c r="A269" s="3"/>
      <c r="B269" s="48" t="s">
        <v>77</v>
      </c>
      <c r="C269" s="49">
        <v>1832.8</v>
      </c>
      <c r="D269" s="49">
        <v>1991.46</v>
      </c>
      <c r="E269" s="49">
        <v>604.79999999999995</v>
      </c>
      <c r="F269" s="49">
        <v>539.30999999999995</v>
      </c>
      <c r="G269" s="49">
        <v>345</v>
      </c>
      <c r="H269" s="102">
        <v>502.35</v>
      </c>
    </row>
    <row r="270" spans="1:8">
      <c r="A270" s="3"/>
      <c r="B270" s="48" t="s">
        <v>78</v>
      </c>
      <c r="C270" s="49">
        <v>120</v>
      </c>
      <c r="D270" s="49">
        <v>217</v>
      </c>
      <c r="E270" s="49">
        <v>48</v>
      </c>
      <c r="F270" s="49">
        <v>41.83</v>
      </c>
      <c r="G270" s="49">
        <v>28.17</v>
      </c>
      <c r="H270" s="102">
        <v>99</v>
      </c>
    </row>
    <row r="271" spans="1:8">
      <c r="A271" s="4">
        <v>4</v>
      </c>
      <c r="B271" s="15" t="s">
        <v>17</v>
      </c>
      <c r="C271" s="99">
        <f>C272+C273</f>
        <v>2727</v>
      </c>
      <c r="D271" s="99">
        <f>D272+D273+D274</f>
        <v>4312.01</v>
      </c>
      <c r="E271" s="99">
        <f>E272+E273+E274</f>
        <v>856.63</v>
      </c>
      <c r="F271" s="99">
        <f>F272+F273+F274</f>
        <v>1067.96</v>
      </c>
      <c r="G271" s="99">
        <f>G272+G273+G274</f>
        <v>965.07</v>
      </c>
      <c r="H271" s="99">
        <f>H272+H273+H274</f>
        <v>1422.35</v>
      </c>
    </row>
    <row r="272" spans="1:8">
      <c r="A272" s="3"/>
      <c r="B272" s="10" t="s">
        <v>32</v>
      </c>
      <c r="C272" s="13">
        <v>1485</v>
      </c>
      <c r="D272" s="13">
        <v>1488</v>
      </c>
      <c r="E272" s="13">
        <v>379.93</v>
      </c>
      <c r="F272" s="13">
        <v>410.2</v>
      </c>
      <c r="G272" s="13">
        <v>365.87</v>
      </c>
      <c r="H272" s="29">
        <v>332</v>
      </c>
    </row>
    <row r="273" spans="1:8">
      <c r="A273" s="3"/>
      <c r="B273" s="10" t="s">
        <v>33</v>
      </c>
      <c r="C273" s="13">
        <v>1242</v>
      </c>
      <c r="D273" s="13">
        <v>2629.71</v>
      </c>
      <c r="E273" s="13">
        <v>476.7</v>
      </c>
      <c r="F273" s="13">
        <v>657.76</v>
      </c>
      <c r="G273" s="13">
        <v>533.20000000000005</v>
      </c>
      <c r="H273" s="29">
        <v>962.05</v>
      </c>
    </row>
    <row r="274" spans="1:8">
      <c r="A274" s="3"/>
      <c r="B274" s="10" t="s">
        <v>109</v>
      </c>
      <c r="C274" s="13">
        <v>0</v>
      </c>
      <c r="D274" s="13">
        <v>194.3</v>
      </c>
      <c r="E274" s="13">
        <v>0</v>
      </c>
      <c r="F274" s="13">
        <v>0</v>
      </c>
      <c r="G274" s="13">
        <v>66</v>
      </c>
      <c r="H274" s="29">
        <v>128.30000000000001</v>
      </c>
    </row>
    <row r="275" spans="1:8">
      <c r="A275" s="3"/>
      <c r="B275" s="48" t="s">
        <v>80</v>
      </c>
      <c r="C275" s="49">
        <v>1430</v>
      </c>
      <c r="D275" s="49">
        <v>2060.08</v>
      </c>
      <c r="E275" s="49">
        <v>477.63</v>
      </c>
      <c r="F275" s="49">
        <v>408.68</v>
      </c>
      <c r="G275" s="49">
        <v>418.67</v>
      </c>
      <c r="H275" s="102">
        <v>755.1</v>
      </c>
    </row>
    <row r="276" spans="1:8">
      <c r="A276" s="3"/>
      <c r="B276" s="48" t="s">
        <v>81</v>
      </c>
      <c r="C276" s="49">
        <v>250</v>
      </c>
      <c r="D276" s="49">
        <v>431.1</v>
      </c>
      <c r="E276" s="49">
        <v>79</v>
      </c>
      <c r="F276" s="49">
        <v>78.75</v>
      </c>
      <c r="G276" s="49">
        <v>99.4</v>
      </c>
      <c r="H276" s="102">
        <v>173.95</v>
      </c>
    </row>
    <row r="277" spans="1:8">
      <c r="A277" s="3"/>
      <c r="B277" s="48" t="s">
        <v>82</v>
      </c>
      <c r="C277" s="49">
        <v>1047</v>
      </c>
      <c r="D277" s="49">
        <v>1820.83</v>
      </c>
      <c r="E277" s="49">
        <v>300</v>
      </c>
      <c r="F277" s="49">
        <v>580.53</v>
      </c>
      <c r="G277" s="49">
        <v>447</v>
      </c>
      <c r="H277" s="102">
        <v>493.3</v>
      </c>
    </row>
    <row r="278" spans="1:8">
      <c r="A278" s="4">
        <v>5</v>
      </c>
      <c r="B278" s="15" t="s">
        <v>16</v>
      </c>
      <c r="C278" s="99">
        <f>C279+C280</f>
        <v>822</v>
      </c>
      <c r="D278" s="99">
        <f>D279+D280+D281</f>
        <v>862</v>
      </c>
      <c r="E278" s="99">
        <f>E279+E280+E281</f>
        <v>217</v>
      </c>
      <c r="F278" s="99">
        <f>F279+F280+F281</f>
        <v>217</v>
      </c>
      <c r="G278" s="99">
        <f>G279+G280+G281</f>
        <v>221</v>
      </c>
      <c r="H278" s="99">
        <f>H279+H280+H281</f>
        <v>207</v>
      </c>
    </row>
    <row r="279" spans="1:8">
      <c r="A279" s="3"/>
      <c r="B279" s="10" t="s">
        <v>32</v>
      </c>
      <c r="C279" s="13">
        <v>222</v>
      </c>
      <c r="D279" s="13">
        <v>222</v>
      </c>
      <c r="E279" s="13">
        <v>55.5</v>
      </c>
      <c r="F279" s="13">
        <v>55.5</v>
      </c>
      <c r="G279" s="13">
        <v>55.5</v>
      </c>
      <c r="H279" s="29">
        <v>55.5</v>
      </c>
    </row>
    <row r="280" spans="1:8">
      <c r="A280" s="3"/>
      <c r="B280" s="10" t="s">
        <v>33</v>
      </c>
      <c r="C280" s="13">
        <v>600</v>
      </c>
      <c r="D280" s="13">
        <v>627.5</v>
      </c>
      <c r="E280" s="13">
        <v>161.5</v>
      </c>
      <c r="F280" s="13">
        <v>161.5</v>
      </c>
      <c r="G280" s="13">
        <v>153</v>
      </c>
      <c r="H280" s="29">
        <v>151.5</v>
      </c>
    </row>
    <row r="281" spans="1:8">
      <c r="A281" s="3"/>
      <c r="B281" s="10" t="s">
        <v>109</v>
      </c>
      <c r="C281" s="13">
        <v>0</v>
      </c>
      <c r="D281" s="13">
        <v>12.5</v>
      </c>
      <c r="E281" s="13">
        <v>0</v>
      </c>
      <c r="F281" s="13">
        <v>0</v>
      </c>
      <c r="G281" s="13">
        <v>12.5</v>
      </c>
      <c r="H281" s="29">
        <v>0</v>
      </c>
    </row>
    <row r="282" spans="1:8">
      <c r="A282" s="3"/>
      <c r="B282" s="48" t="s">
        <v>87</v>
      </c>
      <c r="C282" s="49">
        <v>822</v>
      </c>
      <c r="D282" s="49">
        <v>862</v>
      </c>
      <c r="E282" s="49">
        <v>217</v>
      </c>
      <c r="F282" s="49">
        <v>217</v>
      </c>
      <c r="G282" s="49">
        <v>221</v>
      </c>
      <c r="H282" s="102">
        <v>207</v>
      </c>
    </row>
    <row r="283" spans="1:8">
      <c r="A283" s="21" t="s">
        <v>9</v>
      </c>
      <c r="B283" s="21" t="s">
        <v>8</v>
      </c>
      <c r="C283" s="101">
        <f t="shared" ref="C283:H283" si="49">C254+C258+C271+C278+C262</f>
        <v>10353.799999999999</v>
      </c>
      <c r="D283" s="101">
        <f t="shared" si="49"/>
        <v>12588.6</v>
      </c>
      <c r="E283" s="101">
        <f t="shared" si="49"/>
        <v>3119.58</v>
      </c>
      <c r="F283" s="101">
        <f t="shared" si="49"/>
        <v>3388.24</v>
      </c>
      <c r="G283" s="101">
        <f t="shared" si="49"/>
        <v>2637.01</v>
      </c>
      <c r="H283" s="101">
        <f t="shared" si="49"/>
        <v>3443.77</v>
      </c>
    </row>
    <row r="284" spans="1:8">
      <c r="A284" s="4" t="s">
        <v>7</v>
      </c>
      <c r="B284" s="4" t="s">
        <v>6</v>
      </c>
      <c r="C284" s="14">
        <f t="shared" ref="C284:H284" si="50">C253-C283</f>
        <v>0</v>
      </c>
      <c r="D284" s="14">
        <f t="shared" si="50"/>
        <v>0</v>
      </c>
      <c r="E284" s="14">
        <f t="shared" si="50"/>
        <v>0</v>
      </c>
      <c r="F284" s="14">
        <f t="shared" si="50"/>
        <v>0</v>
      </c>
      <c r="G284" s="14">
        <f t="shared" si="50"/>
        <v>0</v>
      </c>
      <c r="H284" s="14">
        <f t="shared" si="50"/>
        <v>0</v>
      </c>
    </row>
    <row r="285" spans="1:8">
      <c r="A285" s="21" t="s">
        <v>56</v>
      </c>
      <c r="B285" s="21" t="s">
        <v>55</v>
      </c>
      <c r="C285" s="22">
        <f t="shared" ref="C285:H285" si="51">C286+C287+C288+C289</f>
        <v>10353.799999999999</v>
      </c>
      <c r="D285" s="22">
        <f t="shared" si="51"/>
        <v>12588.599999999999</v>
      </c>
      <c r="E285" s="22">
        <f t="shared" si="51"/>
        <v>3119.58</v>
      </c>
      <c r="F285" s="22">
        <f t="shared" si="51"/>
        <v>3388.2400000000002</v>
      </c>
      <c r="G285" s="22">
        <f t="shared" si="51"/>
        <v>2637.01</v>
      </c>
      <c r="H285" s="22">
        <f t="shared" si="51"/>
        <v>3443.77</v>
      </c>
    </row>
    <row r="286" spans="1:8">
      <c r="A286" s="3">
        <v>1</v>
      </c>
      <c r="B286" s="2" t="s">
        <v>5</v>
      </c>
      <c r="C286" s="14">
        <f t="shared" ref="C286:H287" si="52">C255+C259+C263+C272+C279</f>
        <v>3997</v>
      </c>
      <c r="D286" s="14">
        <f t="shared" si="52"/>
        <v>4105</v>
      </c>
      <c r="E286" s="14">
        <f t="shared" si="52"/>
        <v>1024.76</v>
      </c>
      <c r="F286" s="14">
        <f t="shared" si="52"/>
        <v>1046.2</v>
      </c>
      <c r="G286" s="14">
        <f t="shared" si="52"/>
        <v>989.04</v>
      </c>
      <c r="H286" s="14">
        <f t="shared" si="52"/>
        <v>1045</v>
      </c>
    </row>
    <row r="287" spans="1:8">
      <c r="A287" s="3">
        <v>2</v>
      </c>
      <c r="B287" s="2" t="s">
        <v>4</v>
      </c>
      <c r="C287" s="14">
        <f t="shared" si="52"/>
        <v>6223.8</v>
      </c>
      <c r="D287" s="14">
        <f t="shared" si="52"/>
        <v>8132.8</v>
      </c>
      <c r="E287" s="14">
        <f t="shared" si="52"/>
        <v>2013.82</v>
      </c>
      <c r="F287" s="14">
        <f t="shared" si="52"/>
        <v>2265.19</v>
      </c>
      <c r="G287" s="14">
        <f t="shared" si="52"/>
        <v>1559.47</v>
      </c>
      <c r="H287" s="14">
        <f t="shared" si="52"/>
        <v>2294.3199999999997</v>
      </c>
    </row>
    <row r="288" spans="1:8">
      <c r="A288" s="3">
        <v>3</v>
      </c>
      <c r="B288" s="1" t="s">
        <v>1</v>
      </c>
      <c r="C288" s="14">
        <f t="shared" ref="C288:H289" si="53">C265</f>
        <v>58</v>
      </c>
      <c r="D288" s="14">
        <f t="shared" si="53"/>
        <v>69</v>
      </c>
      <c r="E288" s="14">
        <f t="shared" si="53"/>
        <v>18</v>
      </c>
      <c r="F288" s="14">
        <f t="shared" si="53"/>
        <v>75.849999999999994</v>
      </c>
      <c r="G288" s="14">
        <f t="shared" si="53"/>
        <v>4</v>
      </c>
      <c r="H288" s="14">
        <f t="shared" si="53"/>
        <v>-28.85</v>
      </c>
    </row>
    <row r="289" spans="1:8">
      <c r="A289" s="1">
        <v>4</v>
      </c>
      <c r="B289" s="92" t="s">
        <v>109</v>
      </c>
      <c r="C289" s="14">
        <f t="shared" si="53"/>
        <v>75</v>
      </c>
      <c r="D289" s="14">
        <f>D266+D274+D281</f>
        <v>281.8</v>
      </c>
      <c r="E289" s="14">
        <f>E266+E274+E281</f>
        <v>63</v>
      </c>
      <c r="F289" s="14">
        <f>F266+F274+F281</f>
        <v>1</v>
      </c>
      <c r="G289" s="14">
        <f>G266+G274+G281</f>
        <v>84.5</v>
      </c>
      <c r="H289" s="14">
        <f>H266+H274+H281</f>
        <v>133.30000000000001</v>
      </c>
    </row>
    <row r="292" spans="1:8">
      <c r="B292" s="20" t="s">
        <v>213</v>
      </c>
    </row>
    <row r="294" spans="1:8">
      <c r="A294" s="8" t="s">
        <v>31</v>
      </c>
      <c r="B294" s="35" t="s">
        <v>30</v>
      </c>
      <c r="C294" s="31" t="s">
        <v>57</v>
      </c>
      <c r="D294" s="31" t="s">
        <v>57</v>
      </c>
      <c r="E294" s="31" t="s">
        <v>57</v>
      </c>
      <c r="F294" s="31" t="s">
        <v>57</v>
      </c>
      <c r="G294" s="31" t="s">
        <v>57</v>
      </c>
      <c r="H294" s="41" t="s">
        <v>57</v>
      </c>
    </row>
    <row r="295" spans="1:8">
      <c r="A295" s="30" t="s">
        <v>29</v>
      </c>
      <c r="B295" s="36"/>
      <c r="C295" s="32" t="s">
        <v>60</v>
      </c>
      <c r="D295" s="32" t="s">
        <v>221</v>
      </c>
      <c r="E295" s="32" t="s">
        <v>65</v>
      </c>
      <c r="F295" s="32" t="s">
        <v>65</v>
      </c>
      <c r="G295" s="32" t="s">
        <v>65</v>
      </c>
      <c r="H295" s="42" t="s">
        <v>65</v>
      </c>
    </row>
    <row r="296" spans="1:8">
      <c r="A296" s="30"/>
      <c r="B296" s="36"/>
      <c r="C296" s="32"/>
      <c r="D296" s="32"/>
      <c r="E296" s="32" t="s">
        <v>24</v>
      </c>
      <c r="F296" s="32" t="s">
        <v>9</v>
      </c>
      <c r="G296" s="32" t="s">
        <v>7</v>
      </c>
      <c r="H296" s="42" t="s">
        <v>56</v>
      </c>
    </row>
    <row r="297" spans="1:8">
      <c r="A297" s="38"/>
      <c r="B297" s="37"/>
      <c r="C297" s="33" t="s">
        <v>203</v>
      </c>
      <c r="D297" s="33" t="s">
        <v>203</v>
      </c>
      <c r="E297" s="33" t="s">
        <v>203</v>
      </c>
      <c r="F297" s="33" t="s">
        <v>203</v>
      </c>
      <c r="G297" s="33" t="s">
        <v>203</v>
      </c>
      <c r="H297" s="43" t="s">
        <v>203</v>
      </c>
    </row>
    <row r="298" spans="1:8">
      <c r="A298" s="6" t="s">
        <v>28</v>
      </c>
      <c r="B298" s="6" t="s">
        <v>27</v>
      </c>
      <c r="C298" s="6">
        <v>1</v>
      </c>
      <c r="D298" s="6">
        <v>2</v>
      </c>
      <c r="E298" s="6">
        <v>2</v>
      </c>
      <c r="F298" s="6">
        <v>3</v>
      </c>
      <c r="G298" s="27">
        <v>4</v>
      </c>
      <c r="H298" s="34" t="s">
        <v>67</v>
      </c>
    </row>
    <row r="299" spans="1:8">
      <c r="A299" s="4">
        <v>1</v>
      </c>
      <c r="B299" s="15" t="s">
        <v>117</v>
      </c>
      <c r="C299" s="99">
        <v>18000</v>
      </c>
      <c r="D299" s="99">
        <v>13000</v>
      </c>
      <c r="E299" s="99">
        <v>1000</v>
      </c>
      <c r="F299" s="99">
        <v>5900</v>
      </c>
      <c r="G299" s="99">
        <v>0</v>
      </c>
      <c r="H299" s="99">
        <v>6100</v>
      </c>
    </row>
    <row r="300" spans="1:8">
      <c r="A300" s="21" t="s">
        <v>24</v>
      </c>
      <c r="B300" s="21" t="s">
        <v>23</v>
      </c>
      <c r="C300" s="101">
        <f t="shared" ref="C300:H300" si="54">C299</f>
        <v>18000</v>
      </c>
      <c r="D300" s="101">
        <f t="shared" si="54"/>
        <v>13000</v>
      </c>
      <c r="E300" s="101">
        <f t="shared" si="54"/>
        <v>1000</v>
      </c>
      <c r="F300" s="101">
        <f t="shared" si="54"/>
        <v>5900</v>
      </c>
      <c r="G300" s="101">
        <f t="shared" si="54"/>
        <v>0</v>
      </c>
      <c r="H300" s="101">
        <f t="shared" si="54"/>
        <v>6100</v>
      </c>
    </row>
    <row r="301" spans="1:8">
      <c r="A301" s="4">
        <v>1</v>
      </c>
      <c r="B301" s="15" t="s">
        <v>214</v>
      </c>
      <c r="C301" s="99">
        <f t="shared" ref="C301:H301" si="55">C302</f>
        <v>2000</v>
      </c>
      <c r="D301" s="99">
        <f t="shared" si="55"/>
        <v>638</v>
      </c>
      <c r="E301" s="99">
        <f t="shared" si="55"/>
        <v>0</v>
      </c>
      <c r="F301" s="99">
        <f t="shared" si="55"/>
        <v>900</v>
      </c>
      <c r="G301" s="99">
        <f t="shared" si="55"/>
        <v>0</v>
      </c>
      <c r="H301" s="99">
        <f t="shared" si="55"/>
        <v>-262</v>
      </c>
    </row>
    <row r="302" spans="1:8">
      <c r="A302" s="3"/>
      <c r="B302" s="10" t="s">
        <v>64</v>
      </c>
      <c r="C302" s="13">
        <v>2000</v>
      </c>
      <c r="D302" s="13">
        <v>638</v>
      </c>
      <c r="E302" s="13">
        <v>0</v>
      </c>
      <c r="F302" s="13">
        <v>900</v>
      </c>
      <c r="G302" s="13">
        <v>0</v>
      </c>
      <c r="H302" s="29">
        <v>-262</v>
      </c>
    </row>
    <row r="303" spans="1:8">
      <c r="A303" s="3"/>
      <c r="B303" s="48" t="s">
        <v>99</v>
      </c>
      <c r="C303" s="49">
        <v>2000</v>
      </c>
      <c r="D303" s="49">
        <v>638</v>
      </c>
      <c r="E303" s="49">
        <v>0</v>
      </c>
      <c r="F303" s="49">
        <v>900</v>
      </c>
      <c r="G303" s="49">
        <v>0</v>
      </c>
      <c r="H303" s="102">
        <v>-262</v>
      </c>
    </row>
    <row r="304" spans="1:8">
      <c r="A304" s="4">
        <v>2</v>
      </c>
      <c r="B304" s="15" t="s">
        <v>10</v>
      </c>
      <c r="C304" s="99">
        <f t="shared" ref="C304:H304" si="56">C305</f>
        <v>16000</v>
      </c>
      <c r="D304" s="99">
        <f t="shared" si="56"/>
        <v>12362</v>
      </c>
      <c r="E304" s="99">
        <f t="shared" si="56"/>
        <v>1000</v>
      </c>
      <c r="F304" s="99">
        <f t="shared" si="56"/>
        <v>5000</v>
      </c>
      <c r="G304" s="99">
        <f t="shared" si="56"/>
        <v>0</v>
      </c>
      <c r="H304" s="99">
        <f t="shared" si="56"/>
        <v>6362</v>
      </c>
    </row>
    <row r="305" spans="1:8">
      <c r="A305" s="3"/>
      <c r="B305" s="10" t="s">
        <v>64</v>
      </c>
      <c r="C305" s="26">
        <v>16000</v>
      </c>
      <c r="D305" s="26">
        <v>12362</v>
      </c>
      <c r="E305" s="26">
        <v>1000</v>
      </c>
      <c r="F305" s="26">
        <v>5000</v>
      </c>
      <c r="G305" s="26">
        <v>0</v>
      </c>
      <c r="H305" s="29">
        <v>6362</v>
      </c>
    </row>
    <row r="306" spans="1:8">
      <c r="A306" s="3"/>
      <c r="B306" s="48" t="s">
        <v>100</v>
      </c>
      <c r="C306" s="49">
        <v>16000</v>
      </c>
      <c r="D306" s="49">
        <v>12362</v>
      </c>
      <c r="E306" s="49">
        <v>1000</v>
      </c>
      <c r="F306" s="49">
        <v>5000</v>
      </c>
      <c r="G306" s="49">
        <v>0</v>
      </c>
      <c r="H306" s="102">
        <v>63.62</v>
      </c>
    </row>
    <row r="307" spans="1:8">
      <c r="A307" s="21" t="s">
        <v>9</v>
      </c>
      <c r="B307" s="21" t="s">
        <v>8</v>
      </c>
      <c r="C307" s="101">
        <f t="shared" ref="C307:H307" si="57">C301+C304</f>
        <v>18000</v>
      </c>
      <c r="D307" s="101">
        <f t="shared" si="57"/>
        <v>13000</v>
      </c>
      <c r="E307" s="101">
        <f t="shared" si="57"/>
        <v>1000</v>
      </c>
      <c r="F307" s="101">
        <f t="shared" si="57"/>
        <v>5900</v>
      </c>
      <c r="G307" s="101">
        <f t="shared" si="57"/>
        <v>0</v>
      </c>
      <c r="H307" s="101">
        <f t="shared" si="57"/>
        <v>6100</v>
      </c>
    </row>
    <row r="308" spans="1:8">
      <c r="A308" s="4" t="s">
        <v>7</v>
      </c>
      <c r="B308" s="4" t="s">
        <v>6</v>
      </c>
      <c r="C308" s="13">
        <f t="shared" ref="C308:H308" si="58">C300-C307</f>
        <v>0</v>
      </c>
      <c r="D308" s="13">
        <f t="shared" si="58"/>
        <v>0</v>
      </c>
      <c r="E308" s="13">
        <f t="shared" si="58"/>
        <v>0</v>
      </c>
      <c r="F308" s="13">
        <f t="shared" si="58"/>
        <v>0</v>
      </c>
      <c r="G308" s="13">
        <v>0</v>
      </c>
      <c r="H308" s="13">
        <f t="shared" si="58"/>
        <v>0</v>
      </c>
    </row>
    <row r="309" spans="1:8">
      <c r="A309" s="21" t="s">
        <v>56</v>
      </c>
      <c r="B309" s="21" t="s">
        <v>55</v>
      </c>
      <c r="C309" s="101">
        <f t="shared" ref="C309:H309" si="59">C310</f>
        <v>18000</v>
      </c>
      <c r="D309" s="101">
        <f t="shared" si="59"/>
        <v>13000</v>
      </c>
      <c r="E309" s="101">
        <f t="shared" si="59"/>
        <v>1000</v>
      </c>
      <c r="F309" s="101">
        <f t="shared" si="59"/>
        <v>5900</v>
      </c>
      <c r="G309" s="101">
        <f t="shared" si="59"/>
        <v>0</v>
      </c>
      <c r="H309" s="101">
        <f t="shared" si="59"/>
        <v>6100</v>
      </c>
    </row>
    <row r="310" spans="1:8">
      <c r="A310" s="3">
        <v>1</v>
      </c>
      <c r="B310" s="2" t="s">
        <v>109</v>
      </c>
      <c r="C310" s="13">
        <f t="shared" ref="C310:H310" si="60">C302+C305</f>
        <v>18000</v>
      </c>
      <c r="D310" s="13">
        <f t="shared" si="60"/>
        <v>13000</v>
      </c>
      <c r="E310" s="13">
        <f t="shared" si="60"/>
        <v>1000</v>
      </c>
      <c r="F310" s="13">
        <f t="shared" si="60"/>
        <v>5900</v>
      </c>
      <c r="G310" s="13">
        <f t="shared" si="60"/>
        <v>0</v>
      </c>
      <c r="H310" s="13">
        <f t="shared" si="60"/>
        <v>6100</v>
      </c>
    </row>
    <row r="314" spans="1:8">
      <c r="C314" s="87"/>
    </row>
    <row r="315" spans="1:8">
      <c r="C315" s="87"/>
    </row>
    <row r="316" spans="1:8">
      <c r="C316" s="87"/>
    </row>
    <row r="317" spans="1:8">
      <c r="C317" s="87"/>
    </row>
    <row r="318" spans="1:8">
      <c r="C318" s="87"/>
    </row>
    <row r="319" spans="1:8">
      <c r="C319" s="87"/>
    </row>
    <row r="320" spans="1:8">
      <c r="C320" s="87"/>
    </row>
    <row r="321" spans="3:3">
      <c r="C321" s="87"/>
    </row>
    <row r="322" spans="3:3">
      <c r="C322" s="87"/>
    </row>
    <row r="323" spans="3:3">
      <c r="C323" s="87"/>
    </row>
    <row r="324" spans="3:3">
      <c r="C324" s="88"/>
    </row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Buget initial 2011 pe trimestre</vt:lpstr>
      <vt:lpstr>Buget actualizat trim I 2011</vt:lpstr>
      <vt:lpstr>Buget actualizat sem I 2011</vt:lpstr>
      <vt:lpstr>Buget actualizat 9 luni 2011</vt:lpstr>
      <vt:lpstr>Buget actualizat 12 luni 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natasa.nemes</dc:creator>
  <cp:lastModifiedBy>Vlad</cp:lastModifiedBy>
  <cp:lastPrinted>2011-02-22T06:29:11Z</cp:lastPrinted>
  <dcterms:created xsi:type="dcterms:W3CDTF">2008-05-27T07:01:59Z</dcterms:created>
  <dcterms:modified xsi:type="dcterms:W3CDTF">2012-05-31T13:41:19Z</dcterms:modified>
</cp:coreProperties>
</file>